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nicolesarahslavikova/Desktop/ECONCE/Klienti/Obce/2023/Láb/Plán obnovy - ZŠ /VO/Súťažné podklady/Prílohy/"/>
    </mc:Choice>
  </mc:AlternateContent>
  <xr:revisionPtr revIDLastSave="0" documentId="13_ncr:1_{6049C04C-2D81-9143-8D89-77E3C6A1415E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Rekapitulácia stavby" sheetId="1" r:id="rId1"/>
    <sheet name="01 - Architektúra" sheetId="2" r:id="rId2"/>
    <sheet name="02 - Zdravotechnika" sheetId="3" r:id="rId3"/>
    <sheet name="03 - Plynoinštalácia" sheetId="4" r:id="rId4"/>
    <sheet name="04 - Vykurovanie" sheetId="5" r:id="rId5"/>
    <sheet name="05 - Vzduchotechnika" sheetId="6" r:id="rId6"/>
    <sheet name="06 - Prípojka NN" sheetId="7" r:id="rId7"/>
    <sheet name="07 - Elektro - inštalácie..." sheetId="8" r:id="rId8"/>
    <sheet name="08 - Elektro - inštalácie..." sheetId="9" r:id="rId9"/>
    <sheet name="09 - Elektro - rozvádzače..." sheetId="10" r:id="rId10"/>
    <sheet name="10 - Elektro - rozvádzače..." sheetId="11" r:id="rId11"/>
    <sheet name="11 - Elektro - bleskozvod" sheetId="12" r:id="rId12"/>
    <sheet name="Zoznam figúr" sheetId="13" r:id="rId13"/>
  </sheets>
  <definedNames>
    <definedName name="_xlnm._FilterDatabase" localSheetId="1" hidden="1">'01 - Architektúra'!$C$138:$K$758</definedName>
    <definedName name="_xlnm._FilterDatabase" localSheetId="2" hidden="1">'02 - Zdravotechnika'!$C$128:$K$265</definedName>
    <definedName name="_xlnm._FilterDatabase" localSheetId="3" hidden="1">'03 - Plynoinštalácia'!$C$124:$K$185</definedName>
    <definedName name="_xlnm._FilterDatabase" localSheetId="4" hidden="1">'04 - Vykurovanie'!$C$123:$K$238</definedName>
    <definedName name="_xlnm._FilterDatabase" localSheetId="5" hidden="1">'05 - Vzduchotechnika'!$C$122:$K$174</definedName>
    <definedName name="_xlnm._FilterDatabase" localSheetId="6" hidden="1">'06 - Prípojka NN'!$C$119:$K$152</definedName>
    <definedName name="_xlnm._FilterDatabase" localSheetId="7" hidden="1">'07 - Elektro - inštalácie...'!$C$121:$K$258</definedName>
    <definedName name="_xlnm._FilterDatabase" localSheetId="8" hidden="1">'08 - Elektro - inštalácie...'!$C$123:$K$245</definedName>
    <definedName name="_xlnm._FilterDatabase" localSheetId="9" hidden="1">'09 - Elektro - rozvádzače...'!$C$119:$K$240</definedName>
    <definedName name="_xlnm._FilterDatabase" localSheetId="10" hidden="1">'10 - Elektro - rozvádzače...'!$C$119:$K$193</definedName>
    <definedName name="_xlnm._FilterDatabase" localSheetId="11" hidden="1">'11 - Elektro - bleskozvod'!$C$119:$K$170</definedName>
    <definedName name="_xlnm.Print_Titles" localSheetId="1">'01 - Architektúra'!$138:$138</definedName>
    <definedName name="_xlnm.Print_Titles" localSheetId="2">'02 - Zdravotechnika'!$128:$128</definedName>
    <definedName name="_xlnm.Print_Titles" localSheetId="3">'03 - Plynoinštalácia'!$124:$124</definedName>
    <definedName name="_xlnm.Print_Titles" localSheetId="4">'04 - Vykurovanie'!$123:$123</definedName>
    <definedName name="_xlnm.Print_Titles" localSheetId="5">'05 - Vzduchotechnika'!$122:$122</definedName>
    <definedName name="_xlnm.Print_Titles" localSheetId="6">'06 - Prípojka NN'!$119:$119</definedName>
    <definedName name="_xlnm.Print_Titles" localSheetId="7">'07 - Elektro - inštalácie...'!$121:$121</definedName>
    <definedName name="_xlnm.Print_Titles" localSheetId="8">'08 - Elektro - inštalácie...'!$123:$123</definedName>
    <definedName name="_xlnm.Print_Titles" localSheetId="9">'09 - Elektro - rozvádzače...'!$119:$119</definedName>
    <definedName name="_xlnm.Print_Titles" localSheetId="10">'10 - Elektro - rozvádzače...'!$119:$119</definedName>
    <definedName name="_xlnm.Print_Titles" localSheetId="11">'11 - Elektro - bleskozvod'!$119:$119</definedName>
    <definedName name="_xlnm.Print_Titles" localSheetId="0">'Rekapitulácia stavby'!$92:$92</definedName>
    <definedName name="_xlnm.Print_Titles" localSheetId="12">'Zoznam figúr'!$9:$9</definedName>
    <definedName name="_xlnm.Print_Area" localSheetId="1">'01 - Architektúra'!$C$4:$J$76,'01 - Architektúra'!$C$82:$J$120,'01 - Architektúra'!$C$126:$J$758</definedName>
    <definedName name="_xlnm.Print_Area" localSheetId="2">'02 - Zdravotechnika'!$C$4:$J$76,'02 - Zdravotechnika'!$C$82:$J$110,'02 - Zdravotechnika'!$C$116:$J$265</definedName>
    <definedName name="_xlnm.Print_Area" localSheetId="3">'03 - Plynoinštalácia'!$C$4:$J$76,'03 - Plynoinštalácia'!$C$82:$J$106,'03 - Plynoinštalácia'!$C$112:$J$185</definedName>
    <definedName name="_xlnm.Print_Area" localSheetId="4">'04 - Vykurovanie'!$C$4:$J$76,'04 - Vykurovanie'!$C$82:$J$105,'04 - Vykurovanie'!$C$111:$J$238</definedName>
    <definedName name="_xlnm.Print_Area" localSheetId="5">'05 - Vzduchotechnika'!$C$4:$J$76,'05 - Vzduchotechnika'!$C$82:$J$104,'05 - Vzduchotechnika'!$C$110:$J$174</definedName>
    <definedName name="_xlnm.Print_Area" localSheetId="6">'06 - Prípojka NN'!$C$4:$J$76,'06 - Prípojka NN'!$C$82:$J$101,'06 - Prípojka NN'!$C$107:$J$152</definedName>
    <definedName name="_xlnm.Print_Area" localSheetId="7">'07 - Elektro - inštalácie...'!$C$4:$J$76,'07 - Elektro - inštalácie...'!$C$82:$J$103,'07 - Elektro - inštalácie...'!$C$109:$J$258</definedName>
    <definedName name="_xlnm.Print_Area" localSheetId="8">'08 - Elektro - inštalácie...'!$C$4:$J$76,'08 - Elektro - inštalácie...'!$C$82:$J$105,'08 - Elektro - inštalácie...'!$C$111:$J$245</definedName>
    <definedName name="_xlnm.Print_Area" localSheetId="9">'09 - Elektro - rozvádzače...'!$C$4:$J$76,'09 - Elektro - rozvádzače...'!$C$82:$J$101,'09 - Elektro - rozvádzače...'!$C$107:$J$240</definedName>
    <definedName name="_xlnm.Print_Area" localSheetId="10">'10 - Elektro - rozvádzače...'!$C$4:$J$76,'10 - Elektro - rozvádzače...'!$C$82:$J$101,'10 - Elektro - rozvádzače...'!$C$107:$J$193</definedName>
    <definedName name="_xlnm.Print_Area" localSheetId="11">'11 - Elektro - bleskozvod'!$C$4:$J$76,'11 - Elektro - bleskozvod'!$C$82:$J$101,'11 - Elektro - bleskozvod'!$C$107:$J$170</definedName>
    <definedName name="_xlnm.Print_Area" localSheetId="0">'Rekapitulácia stavby'!$D$4:$AO$76,'Rekapitulácia stavby'!$C$82:$AQ$106</definedName>
    <definedName name="_xlnm.Print_Area" localSheetId="12">'Zoznam figúr'!$C$4:$G$80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3" l="1"/>
  <c r="J37" i="12"/>
  <c r="J36" i="12"/>
  <c r="AY105" i="1"/>
  <c r="J35" i="12"/>
  <c r="AX105" i="1" s="1"/>
  <c r="BI170" i="12"/>
  <c r="BH170" i="12"/>
  <c r="BG170" i="12"/>
  <c r="BE170" i="12"/>
  <c r="BK170" i="12"/>
  <c r="J170" i="12"/>
  <c r="BF170" i="12"/>
  <c r="BI169" i="12"/>
  <c r="BH169" i="12"/>
  <c r="BG169" i="12"/>
  <c r="BE169" i="12"/>
  <c r="BK169" i="12"/>
  <c r="J169" i="12" s="1"/>
  <c r="BF169" i="12" s="1"/>
  <c r="BI168" i="12"/>
  <c r="BH168" i="12"/>
  <c r="BG168" i="12"/>
  <c r="BE168" i="12"/>
  <c r="BK168" i="12"/>
  <c r="J168" i="12" s="1"/>
  <c r="BF168" i="12" s="1"/>
  <c r="BI167" i="12"/>
  <c r="BH167" i="12"/>
  <c r="BG167" i="12"/>
  <c r="BE167" i="12"/>
  <c r="BK167" i="12"/>
  <c r="J167" i="12" s="1"/>
  <c r="BF167" i="12" s="1"/>
  <c r="BI166" i="12"/>
  <c r="BH166" i="12"/>
  <c r="BG166" i="12"/>
  <c r="BE166" i="12"/>
  <c r="BK166" i="12"/>
  <c r="J166" i="12"/>
  <c r="BF166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5" i="12"/>
  <c r="BH155" i="12"/>
  <c r="BG155" i="12"/>
  <c r="BE155" i="12"/>
  <c r="T155" i="12"/>
  <c r="R155" i="12"/>
  <c r="P155" i="12"/>
  <c r="BI153" i="12"/>
  <c r="BH153" i="12"/>
  <c r="BG153" i="12"/>
  <c r="BE153" i="12"/>
  <c r="T153" i="12"/>
  <c r="R153" i="12"/>
  <c r="P153" i="12"/>
  <c r="BI150" i="12"/>
  <c r="BH150" i="12"/>
  <c r="BG150" i="12"/>
  <c r="BE150" i="12"/>
  <c r="T150" i="12"/>
  <c r="R150" i="12"/>
  <c r="P150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0" i="12"/>
  <c r="BH140" i="12"/>
  <c r="BG140" i="12"/>
  <c r="BE140" i="12"/>
  <c r="T140" i="12"/>
  <c r="R140" i="12"/>
  <c r="P140" i="12"/>
  <c r="BI138" i="12"/>
  <c r="BH138" i="12"/>
  <c r="BG138" i="12"/>
  <c r="BE138" i="12"/>
  <c r="T138" i="12"/>
  <c r="R138" i="12"/>
  <c r="P138" i="12"/>
  <c r="BI136" i="12"/>
  <c r="BH136" i="12"/>
  <c r="BG136" i="12"/>
  <c r="BE136" i="12"/>
  <c r="T136" i="12"/>
  <c r="R136" i="12"/>
  <c r="P136" i="12"/>
  <c r="BI134" i="12"/>
  <c r="BH134" i="12"/>
  <c r="BG134" i="12"/>
  <c r="BE134" i="12"/>
  <c r="T134" i="12"/>
  <c r="R134" i="12"/>
  <c r="P134" i="12"/>
  <c r="BI132" i="12"/>
  <c r="BH132" i="12"/>
  <c r="BG132" i="12"/>
  <c r="BE132" i="12"/>
  <c r="T132" i="12"/>
  <c r="R132" i="12"/>
  <c r="P132" i="12"/>
  <c r="BI130" i="12"/>
  <c r="BH130" i="12"/>
  <c r="BG130" i="12"/>
  <c r="BE130" i="12"/>
  <c r="T130" i="12"/>
  <c r="R130" i="12"/>
  <c r="P130" i="12"/>
  <c r="BI128" i="12"/>
  <c r="BH128" i="12"/>
  <c r="BG128" i="12"/>
  <c r="BE128" i="12"/>
  <c r="T128" i="12"/>
  <c r="R128" i="12"/>
  <c r="P128" i="12"/>
  <c r="BI126" i="12"/>
  <c r="BH126" i="12"/>
  <c r="BG126" i="12"/>
  <c r="BE126" i="12"/>
  <c r="T126" i="12"/>
  <c r="R126" i="12"/>
  <c r="P126" i="12"/>
  <c r="BI124" i="12"/>
  <c r="BH124" i="12"/>
  <c r="BG124" i="12"/>
  <c r="BE124" i="12"/>
  <c r="T124" i="12"/>
  <c r="R124" i="12"/>
  <c r="P124" i="12"/>
  <c r="BI122" i="12"/>
  <c r="BH122" i="12"/>
  <c r="BG122" i="12"/>
  <c r="BE122" i="12"/>
  <c r="T122" i="12"/>
  <c r="R122" i="12"/>
  <c r="P122" i="12"/>
  <c r="J117" i="12"/>
  <c r="J116" i="12"/>
  <c r="F116" i="12"/>
  <c r="F114" i="12"/>
  <c r="E112" i="12"/>
  <c r="J92" i="12"/>
  <c r="J91" i="12"/>
  <c r="F91" i="12"/>
  <c r="F89" i="12"/>
  <c r="E87" i="12"/>
  <c r="J18" i="12"/>
  <c r="E18" i="12"/>
  <c r="F117" i="12"/>
  <c r="J17" i="12"/>
  <c r="J89" i="12"/>
  <c r="E7" i="12"/>
  <c r="E110" i="12"/>
  <c r="J37" i="11"/>
  <c r="J36" i="11"/>
  <c r="AY104" i="1"/>
  <c r="J35" i="11"/>
  <c r="AX104" i="1" s="1"/>
  <c r="BI193" i="11"/>
  <c r="BH193" i="11"/>
  <c r="BG193" i="11"/>
  <c r="BE193" i="11"/>
  <c r="BK193" i="11"/>
  <c r="J193" i="11"/>
  <c r="BF193" i="11"/>
  <c r="BI192" i="11"/>
  <c r="BH192" i="11"/>
  <c r="BG192" i="11"/>
  <c r="BE192" i="11"/>
  <c r="BK192" i="11"/>
  <c r="J192" i="11" s="1"/>
  <c r="BF192" i="11" s="1"/>
  <c r="BI191" i="11"/>
  <c r="BH191" i="11"/>
  <c r="BG191" i="11"/>
  <c r="BE191" i="11"/>
  <c r="BK191" i="11"/>
  <c r="J191" i="11" s="1"/>
  <c r="BF191" i="11" s="1"/>
  <c r="BI190" i="11"/>
  <c r="BH190" i="11"/>
  <c r="BG190" i="11"/>
  <c r="BE190" i="11"/>
  <c r="BK190" i="11"/>
  <c r="J190" i="11"/>
  <c r="BF190" i="11" s="1"/>
  <c r="BI189" i="11"/>
  <c r="BH189" i="11"/>
  <c r="BG189" i="11"/>
  <c r="BE189" i="11"/>
  <c r="BK189" i="11"/>
  <c r="J189" i="11"/>
  <c r="BF189" i="11"/>
  <c r="BI187" i="11"/>
  <c r="BH187" i="11"/>
  <c r="BG187" i="11"/>
  <c r="BE187" i="11"/>
  <c r="T187" i="11"/>
  <c r="T186" i="11" s="1"/>
  <c r="R187" i="11"/>
  <c r="R186" i="11"/>
  <c r="P187" i="11"/>
  <c r="P186" i="11" s="1"/>
  <c r="BI184" i="11"/>
  <c r="BH184" i="11"/>
  <c r="BG184" i="11"/>
  <c r="BE184" i="11"/>
  <c r="T184" i="11"/>
  <c r="R184" i="11"/>
  <c r="P184" i="11"/>
  <c r="BI182" i="11"/>
  <c r="BH182" i="11"/>
  <c r="BG182" i="11"/>
  <c r="BE182" i="11"/>
  <c r="T182" i="11"/>
  <c r="R182" i="11"/>
  <c r="P182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5" i="11"/>
  <c r="BH175" i="11"/>
  <c r="BG175" i="11"/>
  <c r="BE175" i="11"/>
  <c r="T175" i="11"/>
  <c r="R175" i="11"/>
  <c r="P175" i="11"/>
  <c r="BI173" i="11"/>
  <c r="BH173" i="11"/>
  <c r="BG173" i="11"/>
  <c r="BE173" i="11"/>
  <c r="T173" i="11"/>
  <c r="R173" i="11"/>
  <c r="P173" i="11"/>
  <c r="BI171" i="11"/>
  <c r="BH171" i="11"/>
  <c r="BG171" i="11"/>
  <c r="BE171" i="11"/>
  <c r="T171" i="11"/>
  <c r="R171" i="11"/>
  <c r="P171" i="11"/>
  <c r="BI169" i="11"/>
  <c r="BH169" i="11"/>
  <c r="BG169" i="11"/>
  <c r="BE169" i="11"/>
  <c r="T169" i="11"/>
  <c r="R169" i="11"/>
  <c r="P169" i="11"/>
  <c r="BI167" i="11"/>
  <c r="BH167" i="11"/>
  <c r="BG167" i="11"/>
  <c r="BE167" i="11"/>
  <c r="T167" i="11"/>
  <c r="R167" i="11"/>
  <c r="P167" i="11"/>
  <c r="BI165" i="11"/>
  <c r="BH165" i="11"/>
  <c r="BG165" i="11"/>
  <c r="BE165" i="11"/>
  <c r="T165" i="11"/>
  <c r="R165" i="11"/>
  <c r="P165" i="11"/>
  <c r="BI163" i="11"/>
  <c r="BH163" i="11"/>
  <c r="BG163" i="11"/>
  <c r="BE163" i="11"/>
  <c r="T163" i="11"/>
  <c r="R163" i="11"/>
  <c r="P163" i="11"/>
  <c r="BI161" i="11"/>
  <c r="BH161" i="11"/>
  <c r="BG161" i="11"/>
  <c r="BE161" i="11"/>
  <c r="T161" i="11"/>
  <c r="R161" i="11"/>
  <c r="P161" i="11"/>
  <c r="BI159" i="11"/>
  <c r="BH159" i="11"/>
  <c r="BG159" i="11"/>
  <c r="BE159" i="11"/>
  <c r="T159" i="11"/>
  <c r="R159" i="11"/>
  <c r="P159" i="11"/>
  <c r="BI157" i="11"/>
  <c r="BH157" i="11"/>
  <c r="BG157" i="11"/>
  <c r="BE157" i="11"/>
  <c r="T157" i="11"/>
  <c r="R157" i="11"/>
  <c r="P157" i="11"/>
  <c r="BI155" i="11"/>
  <c r="BH155" i="11"/>
  <c r="BG155" i="11"/>
  <c r="BE155" i="11"/>
  <c r="T155" i="11"/>
  <c r="R155" i="11"/>
  <c r="P155" i="11"/>
  <c r="BI153" i="11"/>
  <c r="BH153" i="11"/>
  <c r="BG153" i="11"/>
  <c r="BE153" i="11"/>
  <c r="T153" i="11"/>
  <c r="R153" i="11"/>
  <c r="P153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2" i="11"/>
  <c r="BH142" i="11"/>
  <c r="BG142" i="11"/>
  <c r="BE142" i="11"/>
  <c r="T142" i="11"/>
  <c r="R142" i="11"/>
  <c r="P142" i="11"/>
  <c r="BI140" i="11"/>
  <c r="BH140" i="11"/>
  <c r="BG140" i="11"/>
  <c r="BE140" i="11"/>
  <c r="T140" i="11"/>
  <c r="R140" i="11"/>
  <c r="P140" i="11"/>
  <c r="BI138" i="11"/>
  <c r="BH138" i="11"/>
  <c r="BG138" i="11"/>
  <c r="BE138" i="11"/>
  <c r="T138" i="11"/>
  <c r="R138" i="11"/>
  <c r="P138" i="11"/>
  <c r="BI136" i="11"/>
  <c r="BH136" i="11"/>
  <c r="BG136" i="11"/>
  <c r="BE136" i="11"/>
  <c r="T136" i="11"/>
  <c r="R136" i="11"/>
  <c r="P136" i="11"/>
  <c r="BI134" i="11"/>
  <c r="BH134" i="11"/>
  <c r="BG134" i="11"/>
  <c r="BE134" i="11"/>
  <c r="T134" i="11"/>
  <c r="R134" i="11"/>
  <c r="P134" i="11"/>
  <c r="BI132" i="11"/>
  <c r="BH132" i="11"/>
  <c r="BG132" i="11"/>
  <c r="BE132" i="11"/>
  <c r="T132" i="11"/>
  <c r="R132" i="11"/>
  <c r="P132" i="11"/>
  <c r="BI130" i="11"/>
  <c r="BH130" i="11"/>
  <c r="BG130" i="11"/>
  <c r="BE130" i="11"/>
  <c r="T130" i="11"/>
  <c r="R130" i="11"/>
  <c r="P130" i="11"/>
  <c r="BI128" i="11"/>
  <c r="BH128" i="11"/>
  <c r="BG128" i="11"/>
  <c r="BE128" i="11"/>
  <c r="T128" i="11"/>
  <c r="R128" i="11"/>
  <c r="P128" i="11"/>
  <c r="BI126" i="11"/>
  <c r="BH126" i="11"/>
  <c r="BG126" i="11"/>
  <c r="BE126" i="11"/>
  <c r="T126" i="11"/>
  <c r="R126" i="11"/>
  <c r="P126" i="11"/>
  <c r="BI124" i="11"/>
  <c r="BH124" i="11"/>
  <c r="BG124" i="11"/>
  <c r="BE124" i="11"/>
  <c r="T124" i="11"/>
  <c r="R124" i="11"/>
  <c r="P124" i="11"/>
  <c r="BI122" i="11"/>
  <c r="BH122" i="11"/>
  <c r="BG122" i="11"/>
  <c r="BE122" i="11"/>
  <c r="T122" i="11"/>
  <c r="R122" i="11"/>
  <c r="P122" i="11"/>
  <c r="J117" i="11"/>
  <c r="J116" i="11"/>
  <c r="F116" i="11"/>
  <c r="F114" i="11"/>
  <c r="E112" i="11"/>
  <c r="J92" i="11"/>
  <c r="J91" i="11"/>
  <c r="F91" i="11"/>
  <c r="F89" i="11"/>
  <c r="E87" i="11"/>
  <c r="J18" i="11"/>
  <c r="E18" i="11"/>
  <c r="F117" i="11"/>
  <c r="J17" i="11"/>
  <c r="J114" i="11"/>
  <c r="E7" i="11"/>
  <c r="E85" i="11"/>
  <c r="J37" i="10"/>
  <c r="J36" i="10"/>
  <c r="AY103" i="1"/>
  <c r="J35" i="10"/>
  <c r="AX103" i="1" s="1"/>
  <c r="BI240" i="10"/>
  <c r="BH240" i="10"/>
  <c r="BG240" i="10"/>
  <c r="BE240" i="10"/>
  <c r="BK240" i="10"/>
  <c r="J240" i="10"/>
  <c r="BF240" i="10"/>
  <c r="BI239" i="10"/>
  <c r="BH239" i="10"/>
  <c r="BG239" i="10"/>
  <c r="BE239" i="10"/>
  <c r="BK239" i="10"/>
  <c r="J239" i="10" s="1"/>
  <c r="BF239" i="10" s="1"/>
  <c r="BI238" i="10"/>
  <c r="BH238" i="10"/>
  <c r="BG238" i="10"/>
  <c r="BE238" i="10"/>
  <c r="BK238" i="10"/>
  <c r="J238" i="10" s="1"/>
  <c r="BF238" i="10" s="1"/>
  <c r="BI237" i="10"/>
  <c r="BH237" i="10"/>
  <c r="BG237" i="10"/>
  <c r="BE237" i="10"/>
  <c r="BK237" i="10"/>
  <c r="J237" i="10"/>
  <c r="BF237" i="10" s="1"/>
  <c r="BI236" i="10"/>
  <c r="BH236" i="10"/>
  <c r="BG236" i="10"/>
  <c r="BE236" i="10"/>
  <c r="BK236" i="10"/>
  <c r="J236" i="10"/>
  <c r="BF236" i="10"/>
  <c r="BI234" i="10"/>
  <c r="BH234" i="10"/>
  <c r="BG234" i="10"/>
  <c r="BE234" i="10"/>
  <c r="T234" i="10"/>
  <c r="T233" i="10" s="1"/>
  <c r="R234" i="10"/>
  <c r="R233" i="10"/>
  <c r="P234" i="10"/>
  <c r="P233" i="10" s="1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2" i="10"/>
  <c r="BH222" i="10"/>
  <c r="BG222" i="10"/>
  <c r="BE222" i="10"/>
  <c r="T222" i="10"/>
  <c r="R222" i="10"/>
  <c r="P222" i="10"/>
  <c r="BI220" i="10"/>
  <c r="BH220" i="10"/>
  <c r="BG220" i="10"/>
  <c r="BE220" i="10"/>
  <c r="T220" i="10"/>
  <c r="R220" i="10"/>
  <c r="P220" i="10"/>
  <c r="BI218" i="10"/>
  <c r="BH218" i="10"/>
  <c r="BG218" i="10"/>
  <c r="BE218" i="10"/>
  <c r="T218" i="10"/>
  <c r="R218" i="10"/>
  <c r="P218" i="10"/>
  <c r="BI216" i="10"/>
  <c r="BH216" i="10"/>
  <c r="BG216" i="10"/>
  <c r="BE216" i="10"/>
  <c r="T216" i="10"/>
  <c r="R216" i="10"/>
  <c r="P216" i="10"/>
  <c r="BI214" i="10"/>
  <c r="BH214" i="10"/>
  <c r="BG214" i="10"/>
  <c r="BE214" i="10"/>
  <c r="T214" i="10"/>
  <c r="R214" i="10"/>
  <c r="P214" i="10"/>
  <c r="BI212" i="10"/>
  <c r="BH212" i="10"/>
  <c r="BG212" i="10"/>
  <c r="BE212" i="10"/>
  <c r="T212" i="10"/>
  <c r="R212" i="10"/>
  <c r="P212" i="10"/>
  <c r="BI210" i="10"/>
  <c r="BH210" i="10"/>
  <c r="BG210" i="10"/>
  <c r="BE210" i="10"/>
  <c r="T210" i="10"/>
  <c r="R210" i="10"/>
  <c r="P210" i="10"/>
  <c r="BI208" i="10"/>
  <c r="BH208" i="10"/>
  <c r="BG208" i="10"/>
  <c r="BE208" i="10"/>
  <c r="T208" i="10"/>
  <c r="R208" i="10"/>
  <c r="P208" i="10"/>
  <c r="BI206" i="10"/>
  <c r="BH206" i="10"/>
  <c r="BG206" i="10"/>
  <c r="BE206" i="10"/>
  <c r="T206" i="10"/>
  <c r="R206" i="10"/>
  <c r="P206" i="10"/>
  <c r="BI204" i="10"/>
  <c r="BH204" i="10"/>
  <c r="BG204" i="10"/>
  <c r="BE204" i="10"/>
  <c r="T204" i="10"/>
  <c r="R204" i="10"/>
  <c r="P204" i="10"/>
  <c r="BI202" i="10"/>
  <c r="BH202" i="10"/>
  <c r="BG202" i="10"/>
  <c r="BE202" i="10"/>
  <c r="T202" i="10"/>
  <c r="R202" i="10"/>
  <c r="P202" i="10"/>
  <c r="BI200" i="10"/>
  <c r="BH200" i="10"/>
  <c r="BG200" i="10"/>
  <c r="BE200" i="10"/>
  <c r="T200" i="10"/>
  <c r="R200" i="10"/>
  <c r="P200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6" i="10"/>
  <c r="BH186" i="10"/>
  <c r="BG186" i="10"/>
  <c r="BE186" i="10"/>
  <c r="T186" i="10"/>
  <c r="R186" i="10"/>
  <c r="P186" i="10"/>
  <c r="BI184" i="10"/>
  <c r="BH184" i="10"/>
  <c r="BG184" i="10"/>
  <c r="BE184" i="10"/>
  <c r="T184" i="10"/>
  <c r="R184" i="10"/>
  <c r="P184" i="10"/>
  <c r="BI182" i="10"/>
  <c r="BH182" i="10"/>
  <c r="BG182" i="10"/>
  <c r="BE182" i="10"/>
  <c r="T182" i="10"/>
  <c r="R182" i="10"/>
  <c r="P182" i="10"/>
  <c r="BI180" i="10"/>
  <c r="BH180" i="10"/>
  <c r="BG180" i="10"/>
  <c r="BE180" i="10"/>
  <c r="T180" i="10"/>
  <c r="R180" i="10"/>
  <c r="P180" i="10"/>
  <c r="BI178" i="10"/>
  <c r="BH178" i="10"/>
  <c r="BG178" i="10"/>
  <c r="BE178" i="10"/>
  <c r="T178" i="10"/>
  <c r="R178" i="10"/>
  <c r="P178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2" i="10"/>
  <c r="BH172" i="10"/>
  <c r="BG172" i="10"/>
  <c r="BE172" i="10"/>
  <c r="T172" i="10"/>
  <c r="R172" i="10"/>
  <c r="P172" i="10"/>
  <c r="BI170" i="10"/>
  <c r="BH170" i="10"/>
  <c r="BG170" i="10"/>
  <c r="BE170" i="10"/>
  <c r="T170" i="10"/>
  <c r="R170" i="10"/>
  <c r="P170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4" i="10"/>
  <c r="BH164" i="10"/>
  <c r="BG164" i="10"/>
  <c r="BE164" i="10"/>
  <c r="T164" i="10"/>
  <c r="R164" i="10"/>
  <c r="P164" i="10"/>
  <c r="BI162" i="10"/>
  <c r="BH162" i="10"/>
  <c r="BG162" i="10"/>
  <c r="BE162" i="10"/>
  <c r="T162" i="10"/>
  <c r="R162" i="10"/>
  <c r="P162" i="10"/>
  <c r="BI160" i="10"/>
  <c r="BH160" i="10"/>
  <c r="BG160" i="10"/>
  <c r="BE160" i="10"/>
  <c r="T160" i="10"/>
  <c r="R160" i="10"/>
  <c r="P160" i="10"/>
  <c r="BI158" i="10"/>
  <c r="BH158" i="10"/>
  <c r="BG158" i="10"/>
  <c r="BE158" i="10"/>
  <c r="T158" i="10"/>
  <c r="R158" i="10"/>
  <c r="P158" i="10"/>
  <c r="BI156" i="10"/>
  <c r="BH156" i="10"/>
  <c r="BG156" i="10"/>
  <c r="BE156" i="10"/>
  <c r="T156" i="10"/>
  <c r="R156" i="10"/>
  <c r="P156" i="10"/>
  <c r="BI154" i="10"/>
  <c r="BH154" i="10"/>
  <c r="BG154" i="10"/>
  <c r="BE154" i="10"/>
  <c r="T154" i="10"/>
  <c r="R154" i="10"/>
  <c r="P154" i="10"/>
  <c r="BI152" i="10"/>
  <c r="BH152" i="10"/>
  <c r="BG152" i="10"/>
  <c r="BE152" i="10"/>
  <c r="T152" i="10"/>
  <c r="R152" i="10"/>
  <c r="P152" i="10"/>
  <c r="BI150" i="10"/>
  <c r="BH150" i="10"/>
  <c r="BG150" i="10"/>
  <c r="BE150" i="10"/>
  <c r="T150" i="10"/>
  <c r="R150" i="10"/>
  <c r="P150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4" i="10"/>
  <c r="BH144" i="10"/>
  <c r="BG144" i="10"/>
  <c r="BE144" i="10"/>
  <c r="T144" i="10"/>
  <c r="R144" i="10"/>
  <c r="P144" i="10"/>
  <c r="BI142" i="10"/>
  <c r="BH142" i="10"/>
  <c r="BG142" i="10"/>
  <c r="BE142" i="10"/>
  <c r="T142" i="10"/>
  <c r="R142" i="10"/>
  <c r="P142" i="10"/>
  <c r="BI140" i="10"/>
  <c r="BH140" i="10"/>
  <c r="BG140" i="10"/>
  <c r="BE140" i="10"/>
  <c r="T140" i="10"/>
  <c r="R140" i="10"/>
  <c r="P140" i="10"/>
  <c r="BI138" i="10"/>
  <c r="BH138" i="10"/>
  <c r="BG138" i="10"/>
  <c r="BE138" i="10"/>
  <c r="T138" i="10"/>
  <c r="R138" i="10"/>
  <c r="P138" i="10"/>
  <c r="BI136" i="10"/>
  <c r="BH136" i="10"/>
  <c r="BG136" i="10"/>
  <c r="BE136" i="10"/>
  <c r="T136" i="10"/>
  <c r="R136" i="10"/>
  <c r="P136" i="10"/>
  <c r="BI134" i="10"/>
  <c r="BH134" i="10"/>
  <c r="BG134" i="10"/>
  <c r="BE134" i="10"/>
  <c r="T134" i="10"/>
  <c r="R134" i="10"/>
  <c r="P134" i="10"/>
  <c r="BI132" i="10"/>
  <c r="BH132" i="10"/>
  <c r="BG132" i="10"/>
  <c r="BE132" i="10"/>
  <c r="T132" i="10"/>
  <c r="R132" i="10"/>
  <c r="P132" i="10"/>
  <c r="BI130" i="10"/>
  <c r="BH130" i="10"/>
  <c r="BG130" i="10"/>
  <c r="BE130" i="10"/>
  <c r="T130" i="10"/>
  <c r="R130" i="10"/>
  <c r="P130" i="10"/>
  <c r="BI128" i="10"/>
  <c r="BH128" i="10"/>
  <c r="BG128" i="10"/>
  <c r="BE128" i="10"/>
  <c r="T128" i="10"/>
  <c r="R128" i="10"/>
  <c r="P128" i="10"/>
  <c r="BI126" i="10"/>
  <c r="BH126" i="10"/>
  <c r="BG126" i="10"/>
  <c r="BE126" i="10"/>
  <c r="T126" i="10"/>
  <c r="R126" i="10"/>
  <c r="P126" i="10"/>
  <c r="BI125" i="10"/>
  <c r="BH125" i="10"/>
  <c r="BG125" i="10"/>
  <c r="BE125" i="10"/>
  <c r="T125" i="10"/>
  <c r="R125" i="10"/>
  <c r="P125" i="10"/>
  <c r="BI124" i="10"/>
  <c r="BH124" i="10"/>
  <c r="BG124" i="10"/>
  <c r="BE124" i="10"/>
  <c r="T124" i="10"/>
  <c r="R124" i="10"/>
  <c r="P124" i="10"/>
  <c r="BI122" i="10"/>
  <c r="BH122" i="10"/>
  <c r="BG122" i="10"/>
  <c r="BE122" i="10"/>
  <c r="T122" i="10"/>
  <c r="R122" i="10"/>
  <c r="P122" i="10"/>
  <c r="J117" i="10"/>
  <c r="J116" i="10"/>
  <c r="F116" i="10"/>
  <c r="F114" i="10"/>
  <c r="E112" i="10"/>
  <c r="J92" i="10"/>
  <c r="J91" i="10"/>
  <c r="F91" i="10"/>
  <c r="F89" i="10"/>
  <c r="E87" i="10"/>
  <c r="J18" i="10"/>
  <c r="E18" i="10"/>
  <c r="F117" i="10"/>
  <c r="J17" i="10"/>
  <c r="J114" i="10"/>
  <c r="E7" i="10"/>
  <c r="E85" i="10"/>
  <c r="J37" i="9"/>
  <c r="J36" i="9"/>
  <c r="AY102" i="1"/>
  <c r="J35" i="9"/>
  <c r="AX102" i="1" s="1"/>
  <c r="BI245" i="9"/>
  <c r="BH245" i="9"/>
  <c r="BG245" i="9"/>
  <c r="BE245" i="9"/>
  <c r="BK245" i="9"/>
  <c r="J245" i="9"/>
  <c r="BF245" i="9"/>
  <c r="BI244" i="9"/>
  <c r="BH244" i="9"/>
  <c r="BG244" i="9"/>
  <c r="BE244" i="9"/>
  <c r="BK244" i="9"/>
  <c r="J244" i="9" s="1"/>
  <c r="BF244" i="9" s="1"/>
  <c r="BI243" i="9"/>
  <c r="BH243" i="9"/>
  <c r="BG243" i="9"/>
  <c r="BE243" i="9"/>
  <c r="BK243" i="9"/>
  <c r="J243" i="9" s="1"/>
  <c r="BF243" i="9" s="1"/>
  <c r="BI242" i="9"/>
  <c r="BH242" i="9"/>
  <c r="BG242" i="9"/>
  <c r="BE242" i="9"/>
  <c r="BK242" i="9"/>
  <c r="J242" i="9"/>
  <c r="BF242" i="9" s="1"/>
  <c r="BI241" i="9"/>
  <c r="BH241" i="9"/>
  <c r="BG241" i="9"/>
  <c r="BE241" i="9"/>
  <c r="BK241" i="9"/>
  <c r="J241" i="9"/>
  <c r="BF241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8" i="9"/>
  <c r="BH228" i="9"/>
  <c r="BG228" i="9"/>
  <c r="BE228" i="9"/>
  <c r="T228" i="9"/>
  <c r="R228" i="9"/>
  <c r="P228" i="9"/>
  <c r="BI225" i="9"/>
  <c r="BH225" i="9"/>
  <c r="BG225" i="9"/>
  <c r="BE225" i="9"/>
  <c r="T225" i="9"/>
  <c r="R225" i="9"/>
  <c r="P225" i="9"/>
  <c r="BI223" i="9"/>
  <c r="BH223" i="9"/>
  <c r="BG223" i="9"/>
  <c r="BE223" i="9"/>
  <c r="T223" i="9"/>
  <c r="R223" i="9"/>
  <c r="P223" i="9"/>
  <c r="BI221" i="9"/>
  <c r="BH221" i="9"/>
  <c r="BG221" i="9"/>
  <c r="BE221" i="9"/>
  <c r="T221" i="9"/>
  <c r="R221" i="9"/>
  <c r="P221" i="9"/>
  <c r="BI219" i="9"/>
  <c r="BH219" i="9"/>
  <c r="BG219" i="9"/>
  <c r="BE219" i="9"/>
  <c r="T219" i="9"/>
  <c r="R219" i="9"/>
  <c r="P219" i="9"/>
  <c r="BI217" i="9"/>
  <c r="BH217" i="9"/>
  <c r="BG217" i="9"/>
  <c r="BE217" i="9"/>
  <c r="T217" i="9"/>
  <c r="R217" i="9"/>
  <c r="P217" i="9"/>
  <c r="BI215" i="9"/>
  <c r="BH215" i="9"/>
  <c r="BG215" i="9"/>
  <c r="BE215" i="9"/>
  <c r="T215" i="9"/>
  <c r="R215" i="9"/>
  <c r="P215" i="9"/>
  <c r="BI213" i="9"/>
  <c r="BH213" i="9"/>
  <c r="BG213" i="9"/>
  <c r="BE213" i="9"/>
  <c r="T213" i="9"/>
  <c r="R213" i="9"/>
  <c r="P213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R209" i="9"/>
  <c r="P209" i="9"/>
  <c r="BI207" i="9"/>
  <c r="BH207" i="9"/>
  <c r="BG207" i="9"/>
  <c r="BE207" i="9"/>
  <c r="T207" i="9"/>
  <c r="R207" i="9"/>
  <c r="P207" i="9"/>
  <c r="BI205" i="9"/>
  <c r="BH205" i="9"/>
  <c r="BG205" i="9"/>
  <c r="BE205" i="9"/>
  <c r="T205" i="9"/>
  <c r="R205" i="9"/>
  <c r="P205" i="9"/>
  <c r="BI203" i="9"/>
  <c r="BH203" i="9"/>
  <c r="BG203" i="9"/>
  <c r="BE203" i="9"/>
  <c r="T203" i="9"/>
  <c r="R203" i="9"/>
  <c r="P203" i="9"/>
  <c r="BI200" i="9"/>
  <c r="BH200" i="9"/>
  <c r="BG200" i="9"/>
  <c r="BE200" i="9"/>
  <c r="T200" i="9"/>
  <c r="R200" i="9"/>
  <c r="P200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4" i="9"/>
  <c r="BH194" i="9"/>
  <c r="BG194" i="9"/>
  <c r="BE194" i="9"/>
  <c r="T194" i="9"/>
  <c r="R194" i="9"/>
  <c r="P194" i="9"/>
  <c r="BI192" i="9"/>
  <c r="BH192" i="9"/>
  <c r="BG192" i="9"/>
  <c r="BE192" i="9"/>
  <c r="T192" i="9"/>
  <c r="R192" i="9"/>
  <c r="P192" i="9"/>
  <c r="BI190" i="9"/>
  <c r="BH190" i="9"/>
  <c r="BG190" i="9"/>
  <c r="BE190" i="9"/>
  <c r="T190" i="9"/>
  <c r="R190" i="9"/>
  <c r="P190" i="9"/>
  <c r="BI188" i="9"/>
  <c r="BH188" i="9"/>
  <c r="BG188" i="9"/>
  <c r="BE188" i="9"/>
  <c r="T188" i="9"/>
  <c r="R188" i="9"/>
  <c r="P188" i="9"/>
  <c r="BI186" i="9"/>
  <c r="BH186" i="9"/>
  <c r="BG186" i="9"/>
  <c r="BE186" i="9"/>
  <c r="T186" i="9"/>
  <c r="R186" i="9"/>
  <c r="P186" i="9"/>
  <c r="BI184" i="9"/>
  <c r="BH184" i="9"/>
  <c r="BG184" i="9"/>
  <c r="BE184" i="9"/>
  <c r="T184" i="9"/>
  <c r="R184" i="9"/>
  <c r="P184" i="9"/>
  <c r="BI182" i="9"/>
  <c r="BH182" i="9"/>
  <c r="BG182" i="9"/>
  <c r="BE182" i="9"/>
  <c r="T182" i="9"/>
  <c r="R182" i="9"/>
  <c r="P182" i="9"/>
  <c r="BI180" i="9"/>
  <c r="BH180" i="9"/>
  <c r="BG180" i="9"/>
  <c r="BE180" i="9"/>
  <c r="T180" i="9"/>
  <c r="R180" i="9"/>
  <c r="P180" i="9"/>
  <c r="BI178" i="9"/>
  <c r="BH178" i="9"/>
  <c r="BG178" i="9"/>
  <c r="BE178" i="9"/>
  <c r="T178" i="9"/>
  <c r="R178" i="9"/>
  <c r="P178" i="9"/>
  <c r="BI175" i="9"/>
  <c r="BH175" i="9"/>
  <c r="BG175" i="9"/>
  <c r="BE175" i="9"/>
  <c r="T175" i="9"/>
  <c r="R175" i="9"/>
  <c r="P175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0" i="9"/>
  <c r="BH170" i="9"/>
  <c r="BG170" i="9"/>
  <c r="BE170" i="9"/>
  <c r="T170" i="9"/>
  <c r="R170" i="9"/>
  <c r="P170" i="9"/>
  <c r="BI168" i="9"/>
  <c r="BH168" i="9"/>
  <c r="BG168" i="9"/>
  <c r="BE168" i="9"/>
  <c r="T168" i="9"/>
  <c r="R168" i="9"/>
  <c r="P168" i="9"/>
  <c r="BI166" i="9"/>
  <c r="BH166" i="9"/>
  <c r="BG166" i="9"/>
  <c r="BE166" i="9"/>
  <c r="T166" i="9"/>
  <c r="R166" i="9"/>
  <c r="P166" i="9"/>
  <c r="BI164" i="9"/>
  <c r="BH164" i="9"/>
  <c r="BG164" i="9"/>
  <c r="BE164" i="9"/>
  <c r="T164" i="9"/>
  <c r="R164" i="9"/>
  <c r="P164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2" i="9"/>
  <c r="BH152" i="9"/>
  <c r="BG152" i="9"/>
  <c r="BE152" i="9"/>
  <c r="T152" i="9"/>
  <c r="R152" i="9"/>
  <c r="P152" i="9"/>
  <c r="BI150" i="9"/>
  <c r="BH150" i="9"/>
  <c r="BG150" i="9"/>
  <c r="BE150" i="9"/>
  <c r="T150" i="9"/>
  <c r="R150" i="9"/>
  <c r="P150" i="9"/>
  <c r="BI148" i="9"/>
  <c r="BH148" i="9"/>
  <c r="BG148" i="9"/>
  <c r="BE148" i="9"/>
  <c r="T148" i="9"/>
  <c r="R148" i="9"/>
  <c r="P148" i="9"/>
  <c r="BI146" i="9"/>
  <c r="BH146" i="9"/>
  <c r="BG146" i="9"/>
  <c r="BE146" i="9"/>
  <c r="T146" i="9"/>
  <c r="R146" i="9"/>
  <c r="P146" i="9"/>
  <c r="BI144" i="9"/>
  <c r="BH144" i="9"/>
  <c r="BG144" i="9"/>
  <c r="BE144" i="9"/>
  <c r="T144" i="9"/>
  <c r="R144" i="9"/>
  <c r="P144" i="9"/>
  <c r="BI142" i="9"/>
  <c r="BH142" i="9"/>
  <c r="BG142" i="9"/>
  <c r="BE142" i="9"/>
  <c r="T142" i="9"/>
  <c r="R142" i="9"/>
  <c r="P142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6" i="9"/>
  <c r="BH136" i="9"/>
  <c r="BG136" i="9"/>
  <c r="BE136" i="9"/>
  <c r="T136" i="9"/>
  <c r="R136" i="9"/>
  <c r="P136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R132" i="9"/>
  <c r="P132" i="9"/>
  <c r="BI130" i="9"/>
  <c r="BH130" i="9"/>
  <c r="BG130" i="9"/>
  <c r="BE130" i="9"/>
  <c r="T130" i="9"/>
  <c r="R130" i="9"/>
  <c r="P130" i="9"/>
  <c r="BI128" i="9"/>
  <c r="BH128" i="9"/>
  <c r="BG128" i="9"/>
  <c r="BE128" i="9"/>
  <c r="T128" i="9"/>
  <c r="R128" i="9"/>
  <c r="P128" i="9"/>
  <c r="BI126" i="9"/>
  <c r="BH126" i="9"/>
  <c r="BG126" i="9"/>
  <c r="BE126" i="9"/>
  <c r="T126" i="9"/>
  <c r="R126" i="9"/>
  <c r="P126" i="9"/>
  <c r="J121" i="9"/>
  <c r="J120" i="9"/>
  <c r="F120" i="9"/>
  <c r="F118" i="9"/>
  <c r="E116" i="9"/>
  <c r="J92" i="9"/>
  <c r="J91" i="9"/>
  <c r="F91" i="9"/>
  <c r="F89" i="9"/>
  <c r="E87" i="9"/>
  <c r="J18" i="9"/>
  <c r="E18" i="9"/>
  <c r="F121" i="9"/>
  <c r="J17" i="9"/>
  <c r="J118" i="9"/>
  <c r="E7" i="9"/>
  <c r="E114" i="9"/>
  <c r="J37" i="8"/>
  <c r="J36" i="8"/>
  <c r="AY101" i="1"/>
  <c r="J35" i="8"/>
  <c r="AX101" i="1" s="1"/>
  <c r="BI258" i="8"/>
  <c r="BH258" i="8"/>
  <c r="BG258" i="8"/>
  <c r="BE258" i="8"/>
  <c r="BK258" i="8"/>
  <c r="J258" i="8"/>
  <c r="BF258" i="8"/>
  <c r="BI257" i="8"/>
  <c r="BH257" i="8"/>
  <c r="BG257" i="8"/>
  <c r="BE257" i="8"/>
  <c r="BK257" i="8"/>
  <c r="J257" i="8" s="1"/>
  <c r="BF257" i="8" s="1"/>
  <c r="BI256" i="8"/>
  <c r="BH256" i="8"/>
  <c r="BG256" i="8"/>
  <c r="BE256" i="8"/>
  <c r="BK256" i="8"/>
  <c r="J256" i="8" s="1"/>
  <c r="BF256" i="8" s="1"/>
  <c r="BI255" i="8"/>
  <c r="BH255" i="8"/>
  <c r="BG255" i="8"/>
  <c r="BE255" i="8"/>
  <c r="BK255" i="8"/>
  <c r="J255" i="8"/>
  <c r="BF255" i="8" s="1"/>
  <c r="BI254" i="8"/>
  <c r="BH254" i="8"/>
  <c r="BG254" i="8"/>
  <c r="BE254" i="8"/>
  <c r="BK254" i="8"/>
  <c r="J254" i="8"/>
  <c r="BF254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7" i="8"/>
  <c r="BH237" i="8"/>
  <c r="BG237" i="8"/>
  <c r="BE237" i="8"/>
  <c r="T237" i="8"/>
  <c r="R237" i="8"/>
  <c r="P237" i="8"/>
  <c r="BI235" i="8"/>
  <c r="BH235" i="8"/>
  <c r="BG235" i="8"/>
  <c r="BE235" i="8"/>
  <c r="T235" i="8"/>
  <c r="R235" i="8"/>
  <c r="P235" i="8"/>
  <c r="BI233" i="8"/>
  <c r="BH233" i="8"/>
  <c r="BG233" i="8"/>
  <c r="BE233" i="8"/>
  <c r="T233" i="8"/>
  <c r="R233" i="8"/>
  <c r="P233" i="8"/>
  <c r="BI231" i="8"/>
  <c r="BH231" i="8"/>
  <c r="BG231" i="8"/>
  <c r="BE231" i="8"/>
  <c r="T231" i="8"/>
  <c r="R231" i="8"/>
  <c r="P231" i="8"/>
  <c r="BI229" i="8"/>
  <c r="BH229" i="8"/>
  <c r="BG229" i="8"/>
  <c r="BE229" i="8"/>
  <c r="T229" i="8"/>
  <c r="R229" i="8"/>
  <c r="P229" i="8"/>
  <c r="BI227" i="8"/>
  <c r="BH227" i="8"/>
  <c r="BG227" i="8"/>
  <c r="BE227" i="8"/>
  <c r="T227" i="8"/>
  <c r="R227" i="8"/>
  <c r="P227" i="8"/>
  <c r="BI225" i="8"/>
  <c r="BH225" i="8"/>
  <c r="BG225" i="8"/>
  <c r="BE225" i="8"/>
  <c r="T225" i="8"/>
  <c r="R225" i="8"/>
  <c r="P225" i="8"/>
  <c r="BI223" i="8"/>
  <c r="BH223" i="8"/>
  <c r="BG223" i="8"/>
  <c r="BE223" i="8"/>
  <c r="T223" i="8"/>
  <c r="R223" i="8"/>
  <c r="P223" i="8"/>
  <c r="BI221" i="8"/>
  <c r="BH221" i="8"/>
  <c r="BG221" i="8"/>
  <c r="BE221" i="8"/>
  <c r="T221" i="8"/>
  <c r="R221" i="8"/>
  <c r="P221" i="8"/>
  <c r="BI219" i="8"/>
  <c r="BH219" i="8"/>
  <c r="BG219" i="8"/>
  <c r="BE219" i="8"/>
  <c r="T219" i="8"/>
  <c r="R219" i="8"/>
  <c r="P219" i="8"/>
  <c r="BI217" i="8"/>
  <c r="BH217" i="8"/>
  <c r="BG217" i="8"/>
  <c r="BE217" i="8"/>
  <c r="T217" i="8"/>
  <c r="R217" i="8"/>
  <c r="P217" i="8"/>
  <c r="BI215" i="8"/>
  <c r="BH215" i="8"/>
  <c r="BG215" i="8"/>
  <c r="BE215" i="8"/>
  <c r="T215" i="8"/>
  <c r="R215" i="8"/>
  <c r="P215" i="8"/>
  <c r="BI213" i="8"/>
  <c r="BH213" i="8"/>
  <c r="BG213" i="8"/>
  <c r="BE213" i="8"/>
  <c r="T213" i="8"/>
  <c r="R213" i="8"/>
  <c r="P213" i="8"/>
  <c r="BI211" i="8"/>
  <c r="BH211" i="8"/>
  <c r="BG211" i="8"/>
  <c r="BE211" i="8"/>
  <c r="T211" i="8"/>
  <c r="R211" i="8"/>
  <c r="P211" i="8"/>
  <c r="BI209" i="8"/>
  <c r="BH209" i="8"/>
  <c r="BG209" i="8"/>
  <c r="BE209" i="8"/>
  <c r="T209" i="8"/>
  <c r="R209" i="8"/>
  <c r="P209" i="8"/>
  <c r="BI207" i="8"/>
  <c r="BH207" i="8"/>
  <c r="BG207" i="8"/>
  <c r="BE207" i="8"/>
  <c r="T207" i="8"/>
  <c r="R207" i="8"/>
  <c r="P207" i="8"/>
  <c r="BI205" i="8"/>
  <c r="BH205" i="8"/>
  <c r="BG205" i="8"/>
  <c r="BE205" i="8"/>
  <c r="T205" i="8"/>
  <c r="R205" i="8"/>
  <c r="P205" i="8"/>
  <c r="BI203" i="8"/>
  <c r="BH203" i="8"/>
  <c r="BG203" i="8"/>
  <c r="BE203" i="8"/>
  <c r="T203" i="8"/>
  <c r="R203" i="8"/>
  <c r="P203" i="8"/>
  <c r="BI200" i="8"/>
  <c r="BH200" i="8"/>
  <c r="BG200" i="8"/>
  <c r="BE200" i="8"/>
  <c r="T200" i="8"/>
  <c r="R200" i="8"/>
  <c r="P200" i="8"/>
  <c r="BI198" i="8"/>
  <c r="BH198" i="8"/>
  <c r="BG198" i="8"/>
  <c r="BE198" i="8"/>
  <c r="T198" i="8"/>
  <c r="R198" i="8"/>
  <c r="P198" i="8"/>
  <c r="BI196" i="8"/>
  <c r="BH196" i="8"/>
  <c r="BG196" i="8"/>
  <c r="BE196" i="8"/>
  <c r="T196" i="8"/>
  <c r="R196" i="8"/>
  <c r="P196" i="8"/>
  <c r="BI194" i="8"/>
  <c r="BH194" i="8"/>
  <c r="BG194" i="8"/>
  <c r="BE194" i="8"/>
  <c r="T194" i="8"/>
  <c r="R194" i="8"/>
  <c r="P194" i="8"/>
  <c r="BI192" i="8"/>
  <c r="BH192" i="8"/>
  <c r="BG192" i="8"/>
  <c r="BE192" i="8"/>
  <c r="T192" i="8"/>
  <c r="R192" i="8"/>
  <c r="P192" i="8"/>
  <c r="BI190" i="8"/>
  <c r="BH190" i="8"/>
  <c r="BG190" i="8"/>
  <c r="BE190" i="8"/>
  <c r="T190" i="8"/>
  <c r="R190" i="8"/>
  <c r="P190" i="8"/>
  <c r="BI188" i="8"/>
  <c r="BH188" i="8"/>
  <c r="BG188" i="8"/>
  <c r="BE188" i="8"/>
  <c r="T188" i="8"/>
  <c r="R188" i="8"/>
  <c r="P188" i="8"/>
  <c r="BI186" i="8"/>
  <c r="BH186" i="8"/>
  <c r="BG186" i="8"/>
  <c r="BE186" i="8"/>
  <c r="T186" i="8"/>
  <c r="R186" i="8"/>
  <c r="P186" i="8"/>
  <c r="BI184" i="8"/>
  <c r="BH184" i="8"/>
  <c r="BG184" i="8"/>
  <c r="BE184" i="8"/>
  <c r="T184" i="8"/>
  <c r="R184" i="8"/>
  <c r="P184" i="8"/>
  <c r="BI182" i="8"/>
  <c r="BH182" i="8"/>
  <c r="BG182" i="8"/>
  <c r="BE182" i="8"/>
  <c r="T182" i="8"/>
  <c r="R182" i="8"/>
  <c r="P182" i="8"/>
  <c r="BI180" i="8"/>
  <c r="BH180" i="8"/>
  <c r="BG180" i="8"/>
  <c r="BE180" i="8"/>
  <c r="T180" i="8"/>
  <c r="R180" i="8"/>
  <c r="P180" i="8"/>
  <c r="BI177" i="8"/>
  <c r="BH177" i="8"/>
  <c r="BG177" i="8"/>
  <c r="BE177" i="8"/>
  <c r="T177" i="8"/>
  <c r="R177" i="8"/>
  <c r="P177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1" i="8"/>
  <c r="BH171" i="8"/>
  <c r="BG171" i="8"/>
  <c r="BE171" i="8"/>
  <c r="T171" i="8"/>
  <c r="R171" i="8"/>
  <c r="P171" i="8"/>
  <c r="BI169" i="8"/>
  <c r="BH169" i="8"/>
  <c r="BG169" i="8"/>
  <c r="BE169" i="8"/>
  <c r="T169" i="8"/>
  <c r="R169" i="8"/>
  <c r="P169" i="8"/>
  <c r="BI166" i="8"/>
  <c r="BH166" i="8"/>
  <c r="BG166" i="8"/>
  <c r="BE166" i="8"/>
  <c r="T166" i="8"/>
  <c r="R166" i="8"/>
  <c r="P166" i="8"/>
  <c r="BI164" i="8"/>
  <c r="BH164" i="8"/>
  <c r="BG164" i="8"/>
  <c r="BE164" i="8"/>
  <c r="T164" i="8"/>
  <c r="R164" i="8"/>
  <c r="P164" i="8"/>
  <c r="BI162" i="8"/>
  <c r="BH162" i="8"/>
  <c r="BG162" i="8"/>
  <c r="BE162" i="8"/>
  <c r="T162" i="8"/>
  <c r="R162" i="8"/>
  <c r="P162" i="8"/>
  <c r="BI160" i="8"/>
  <c r="BH160" i="8"/>
  <c r="BG160" i="8"/>
  <c r="BE160" i="8"/>
  <c r="T160" i="8"/>
  <c r="R160" i="8"/>
  <c r="P160" i="8"/>
  <c r="BI158" i="8"/>
  <c r="BH158" i="8"/>
  <c r="BG158" i="8"/>
  <c r="BE158" i="8"/>
  <c r="T158" i="8"/>
  <c r="R158" i="8"/>
  <c r="P158" i="8"/>
  <c r="BI156" i="8"/>
  <c r="BH156" i="8"/>
  <c r="BG156" i="8"/>
  <c r="BE156" i="8"/>
  <c r="T156" i="8"/>
  <c r="R156" i="8"/>
  <c r="P156" i="8"/>
  <c r="BI154" i="8"/>
  <c r="BH154" i="8"/>
  <c r="BG154" i="8"/>
  <c r="BE154" i="8"/>
  <c r="T154" i="8"/>
  <c r="R154" i="8"/>
  <c r="P154" i="8"/>
  <c r="BI152" i="8"/>
  <c r="BH152" i="8"/>
  <c r="BG152" i="8"/>
  <c r="BE152" i="8"/>
  <c r="T152" i="8"/>
  <c r="R152" i="8"/>
  <c r="P152" i="8"/>
  <c r="BI150" i="8"/>
  <c r="BH150" i="8"/>
  <c r="BG150" i="8"/>
  <c r="BE150" i="8"/>
  <c r="T150" i="8"/>
  <c r="R150" i="8"/>
  <c r="P150" i="8"/>
  <c r="BI148" i="8"/>
  <c r="BH148" i="8"/>
  <c r="BG148" i="8"/>
  <c r="BE148" i="8"/>
  <c r="T148" i="8"/>
  <c r="R148" i="8"/>
  <c r="P148" i="8"/>
  <c r="BI146" i="8"/>
  <c r="BH146" i="8"/>
  <c r="BG146" i="8"/>
  <c r="BE146" i="8"/>
  <c r="T146" i="8"/>
  <c r="R146" i="8"/>
  <c r="P146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0" i="8"/>
  <c r="BH140" i="8"/>
  <c r="BG140" i="8"/>
  <c r="BE140" i="8"/>
  <c r="T140" i="8"/>
  <c r="R140" i="8"/>
  <c r="P140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4" i="8"/>
  <c r="BH134" i="8"/>
  <c r="BG134" i="8"/>
  <c r="BE134" i="8"/>
  <c r="T134" i="8"/>
  <c r="R134" i="8"/>
  <c r="P134" i="8"/>
  <c r="BI132" i="8"/>
  <c r="BH132" i="8"/>
  <c r="BG132" i="8"/>
  <c r="BE132" i="8"/>
  <c r="T132" i="8"/>
  <c r="R132" i="8"/>
  <c r="P132" i="8"/>
  <c r="BI130" i="8"/>
  <c r="BH130" i="8"/>
  <c r="BG130" i="8"/>
  <c r="BE130" i="8"/>
  <c r="T130" i="8"/>
  <c r="R130" i="8"/>
  <c r="P130" i="8"/>
  <c r="BI128" i="8"/>
  <c r="BH128" i="8"/>
  <c r="BG128" i="8"/>
  <c r="BE128" i="8"/>
  <c r="T128" i="8"/>
  <c r="R128" i="8"/>
  <c r="P128" i="8"/>
  <c r="BI126" i="8"/>
  <c r="BH126" i="8"/>
  <c r="BG126" i="8"/>
  <c r="BE126" i="8"/>
  <c r="T126" i="8"/>
  <c r="R126" i="8"/>
  <c r="P126" i="8"/>
  <c r="BI124" i="8"/>
  <c r="BH124" i="8"/>
  <c r="BG124" i="8"/>
  <c r="BE124" i="8"/>
  <c r="T124" i="8"/>
  <c r="R124" i="8"/>
  <c r="P124" i="8"/>
  <c r="J119" i="8"/>
  <c r="J118" i="8"/>
  <c r="F118" i="8"/>
  <c r="F116" i="8"/>
  <c r="E114" i="8"/>
  <c r="J92" i="8"/>
  <c r="J91" i="8"/>
  <c r="F91" i="8"/>
  <c r="F89" i="8"/>
  <c r="E87" i="8"/>
  <c r="J18" i="8"/>
  <c r="E18" i="8"/>
  <c r="F119" i="8"/>
  <c r="J17" i="8"/>
  <c r="J89" i="8"/>
  <c r="E7" i="8"/>
  <c r="E112" i="8"/>
  <c r="J37" i="7"/>
  <c r="J36" i="7"/>
  <c r="AY100" i="1"/>
  <c r="J35" i="7"/>
  <c r="AX100" i="1" s="1"/>
  <c r="BI152" i="7"/>
  <c r="BH152" i="7"/>
  <c r="BG152" i="7"/>
  <c r="BE152" i="7"/>
  <c r="BK152" i="7"/>
  <c r="J152" i="7"/>
  <c r="BF152" i="7"/>
  <c r="BI151" i="7"/>
  <c r="BH151" i="7"/>
  <c r="BG151" i="7"/>
  <c r="BE151" i="7"/>
  <c r="BK151" i="7"/>
  <c r="J151" i="7" s="1"/>
  <c r="BF151" i="7" s="1"/>
  <c r="BI150" i="7"/>
  <c r="BH150" i="7"/>
  <c r="BG150" i="7"/>
  <c r="BE150" i="7"/>
  <c r="BK150" i="7"/>
  <c r="J150" i="7" s="1"/>
  <c r="BF150" i="7" s="1"/>
  <c r="BI149" i="7"/>
  <c r="BH149" i="7"/>
  <c r="BG149" i="7"/>
  <c r="BE149" i="7"/>
  <c r="BK149" i="7"/>
  <c r="J149" i="7"/>
  <c r="BF149" i="7" s="1"/>
  <c r="BI148" i="7"/>
  <c r="BH148" i="7"/>
  <c r="BG148" i="7"/>
  <c r="BE148" i="7"/>
  <c r="BK148" i="7"/>
  <c r="J148" i="7"/>
  <c r="BF148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BI123" i="7"/>
  <c r="BH123" i="7"/>
  <c r="BG123" i="7"/>
  <c r="BE123" i="7"/>
  <c r="T123" i="7"/>
  <c r="R123" i="7"/>
  <c r="P123" i="7"/>
  <c r="BI122" i="7"/>
  <c r="BH122" i="7"/>
  <c r="BG122" i="7"/>
  <c r="BE122" i="7"/>
  <c r="T122" i="7"/>
  <c r="R122" i="7"/>
  <c r="P122" i="7"/>
  <c r="J117" i="7"/>
  <c r="J116" i="7"/>
  <c r="F116" i="7"/>
  <c r="F114" i="7"/>
  <c r="E112" i="7"/>
  <c r="J92" i="7"/>
  <c r="J91" i="7"/>
  <c r="F91" i="7"/>
  <c r="F89" i="7"/>
  <c r="E87" i="7"/>
  <c r="J18" i="7"/>
  <c r="E18" i="7"/>
  <c r="F92" i="7" s="1"/>
  <c r="J17" i="7"/>
  <c r="J114" i="7"/>
  <c r="E7" i="7"/>
  <c r="E85" i="7"/>
  <c r="J37" i="6"/>
  <c r="J36" i="6"/>
  <c r="AY99" i="1"/>
  <c r="J35" i="6"/>
  <c r="AX99" i="1"/>
  <c r="BI174" i="6"/>
  <c r="BH174" i="6"/>
  <c r="BG174" i="6"/>
  <c r="BE174" i="6"/>
  <c r="BK174" i="6"/>
  <c r="J174" i="6"/>
  <c r="BF174" i="6"/>
  <c r="BI173" i="6"/>
  <c r="BH173" i="6"/>
  <c r="BG173" i="6"/>
  <c r="BE173" i="6"/>
  <c r="BK173" i="6"/>
  <c r="J173" i="6" s="1"/>
  <c r="BF173" i="6" s="1"/>
  <c r="BI172" i="6"/>
  <c r="BH172" i="6"/>
  <c r="BG172" i="6"/>
  <c r="BE172" i="6"/>
  <c r="BK172" i="6"/>
  <c r="J172" i="6"/>
  <c r="BF172" i="6" s="1"/>
  <c r="BI171" i="6"/>
  <c r="BH171" i="6"/>
  <c r="BG171" i="6"/>
  <c r="BE171" i="6"/>
  <c r="BK171" i="6"/>
  <c r="J171" i="6"/>
  <c r="BF171" i="6"/>
  <c r="BI170" i="6"/>
  <c r="BH170" i="6"/>
  <c r="BG170" i="6"/>
  <c r="BE170" i="6"/>
  <c r="BK170" i="6"/>
  <c r="J170" i="6"/>
  <c r="BF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J120" i="6"/>
  <c r="J119" i="6"/>
  <c r="F119" i="6"/>
  <c r="F117" i="6"/>
  <c r="E115" i="6"/>
  <c r="J92" i="6"/>
  <c r="J91" i="6"/>
  <c r="F91" i="6"/>
  <c r="F89" i="6"/>
  <c r="E87" i="6"/>
  <c r="J18" i="6"/>
  <c r="E18" i="6"/>
  <c r="F120" i="6" s="1"/>
  <c r="J17" i="6"/>
  <c r="J89" i="6"/>
  <c r="E7" i="6"/>
  <c r="E113" i="6"/>
  <c r="J37" i="5"/>
  <c r="J36" i="5"/>
  <c r="AY98" i="1" s="1"/>
  <c r="J35" i="5"/>
  <c r="AX98" i="1" s="1"/>
  <c r="BI238" i="5"/>
  <c r="BH238" i="5"/>
  <c r="BG238" i="5"/>
  <c r="BE238" i="5"/>
  <c r="BK238" i="5"/>
  <c r="J238" i="5" s="1"/>
  <c r="BF238" i="5" s="1"/>
  <c r="BI237" i="5"/>
  <c r="BH237" i="5"/>
  <c r="BG237" i="5"/>
  <c r="BE237" i="5"/>
  <c r="BK237" i="5"/>
  <c r="J237" i="5"/>
  <c r="BF237" i="5" s="1"/>
  <c r="BI236" i="5"/>
  <c r="BH236" i="5"/>
  <c r="BG236" i="5"/>
  <c r="BE236" i="5"/>
  <c r="BK236" i="5"/>
  <c r="J236" i="5" s="1"/>
  <c r="BF236" i="5" s="1"/>
  <c r="BI235" i="5"/>
  <c r="BH235" i="5"/>
  <c r="BG235" i="5"/>
  <c r="BE235" i="5"/>
  <c r="BK235" i="5"/>
  <c r="J235" i="5"/>
  <c r="BF235" i="5" s="1"/>
  <c r="BI234" i="5"/>
  <c r="BH234" i="5"/>
  <c r="BG234" i="5"/>
  <c r="BE234" i="5"/>
  <c r="BK234" i="5"/>
  <c r="J234" i="5" s="1"/>
  <c r="BF234" i="5" s="1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J121" i="5"/>
  <c r="J120" i="5"/>
  <c r="F120" i="5"/>
  <c r="F118" i="5"/>
  <c r="E116" i="5"/>
  <c r="J92" i="5"/>
  <c r="J91" i="5"/>
  <c r="F91" i="5"/>
  <c r="F89" i="5"/>
  <c r="E87" i="5"/>
  <c r="J18" i="5"/>
  <c r="E18" i="5"/>
  <c r="F121" i="5"/>
  <c r="J17" i="5"/>
  <c r="J118" i="5"/>
  <c r="E7" i="5"/>
  <c r="E114" i="5" s="1"/>
  <c r="J37" i="4"/>
  <c r="J36" i="4"/>
  <c r="AY97" i="1"/>
  <c r="J35" i="4"/>
  <c r="AX97" i="1"/>
  <c r="BI185" i="4"/>
  <c r="BH185" i="4"/>
  <c r="BG185" i="4"/>
  <c r="BE185" i="4"/>
  <c r="BK185" i="4"/>
  <c r="J185" i="4"/>
  <c r="BF185" i="4" s="1"/>
  <c r="BI184" i="4"/>
  <c r="BH184" i="4"/>
  <c r="BG184" i="4"/>
  <c r="BE184" i="4"/>
  <c r="BK184" i="4"/>
  <c r="J184" i="4" s="1"/>
  <c r="BF184" i="4" s="1"/>
  <c r="BI183" i="4"/>
  <c r="BH183" i="4"/>
  <c r="BG183" i="4"/>
  <c r="BE183" i="4"/>
  <c r="BK183" i="4"/>
  <c r="J183" i="4"/>
  <c r="BF183" i="4" s="1"/>
  <c r="BI182" i="4"/>
  <c r="BH182" i="4"/>
  <c r="BG182" i="4"/>
  <c r="BE182" i="4"/>
  <c r="BK182" i="4"/>
  <c r="J182" i="4" s="1"/>
  <c r="BF182" i="4" s="1"/>
  <c r="BI181" i="4"/>
  <c r="BH181" i="4"/>
  <c r="BG181" i="4"/>
  <c r="BE181" i="4"/>
  <c r="BK181" i="4"/>
  <c r="J181" i="4"/>
  <c r="BF181" i="4" s="1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J122" i="4"/>
  <c r="J121" i="4"/>
  <c r="F121" i="4"/>
  <c r="F119" i="4"/>
  <c r="E117" i="4"/>
  <c r="J92" i="4"/>
  <c r="J91" i="4"/>
  <c r="F91" i="4"/>
  <c r="F89" i="4"/>
  <c r="E87" i="4"/>
  <c r="J18" i="4"/>
  <c r="E18" i="4"/>
  <c r="F122" i="4" s="1"/>
  <c r="J17" i="4"/>
  <c r="J89" i="4"/>
  <c r="E7" i="4"/>
  <c r="E85" i="4" s="1"/>
  <c r="J37" i="3"/>
  <c r="J36" i="3"/>
  <c r="AY96" i="1" s="1"/>
  <c r="J35" i="3"/>
  <c r="AX96" i="1"/>
  <c r="BI265" i="3"/>
  <c r="BH265" i="3"/>
  <c r="BG265" i="3"/>
  <c r="BE265" i="3"/>
  <c r="BK265" i="3"/>
  <c r="J265" i="3" s="1"/>
  <c r="BF265" i="3" s="1"/>
  <c r="BI264" i="3"/>
  <c r="BH264" i="3"/>
  <c r="BG264" i="3"/>
  <c r="BE264" i="3"/>
  <c r="BK264" i="3"/>
  <c r="J264" i="3" s="1"/>
  <c r="BF264" i="3" s="1"/>
  <c r="BI263" i="3"/>
  <c r="BH263" i="3"/>
  <c r="BG263" i="3"/>
  <c r="BE263" i="3"/>
  <c r="BK263" i="3"/>
  <c r="J263" i="3"/>
  <c r="BF263" i="3" s="1"/>
  <c r="BI262" i="3"/>
  <c r="BH262" i="3"/>
  <c r="BG262" i="3"/>
  <c r="BE262" i="3"/>
  <c r="BK262" i="3"/>
  <c r="J262" i="3" s="1"/>
  <c r="BF262" i="3" s="1"/>
  <c r="BI261" i="3"/>
  <c r="BH261" i="3"/>
  <c r="BG261" i="3"/>
  <c r="BE261" i="3"/>
  <c r="BK261" i="3"/>
  <c r="J261" i="3" s="1"/>
  <c r="BF261" i="3" s="1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8" i="3"/>
  <c r="BH148" i="3"/>
  <c r="BG148" i="3"/>
  <c r="BE148" i="3"/>
  <c r="T148" i="3"/>
  <c r="T147" i="3" s="1"/>
  <c r="R148" i="3"/>
  <c r="R147" i="3" s="1"/>
  <c r="P148" i="3"/>
  <c r="P147" i="3" s="1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J126" i="3"/>
  <c r="J125" i="3"/>
  <c r="F125" i="3"/>
  <c r="F123" i="3"/>
  <c r="E121" i="3"/>
  <c r="J92" i="3"/>
  <c r="J91" i="3"/>
  <c r="F91" i="3"/>
  <c r="F89" i="3"/>
  <c r="E87" i="3"/>
  <c r="J18" i="3"/>
  <c r="E18" i="3"/>
  <c r="F126" i="3" s="1"/>
  <c r="J17" i="3"/>
  <c r="J89" i="3"/>
  <c r="E7" i="3"/>
  <c r="E119" i="3" s="1"/>
  <c r="J37" i="2"/>
  <c r="J36" i="2"/>
  <c r="AY95" i="1" s="1"/>
  <c r="J35" i="2"/>
  <c r="AX95" i="1"/>
  <c r="BI758" i="2"/>
  <c r="BH758" i="2"/>
  <c r="BG758" i="2"/>
  <c r="BE758" i="2"/>
  <c r="BK758" i="2"/>
  <c r="J758" i="2" s="1"/>
  <c r="BF758" i="2" s="1"/>
  <c r="BI757" i="2"/>
  <c r="BH757" i="2"/>
  <c r="BG757" i="2"/>
  <c r="BE757" i="2"/>
  <c r="BK757" i="2"/>
  <c r="J757" i="2"/>
  <c r="BF757" i="2" s="1"/>
  <c r="BI756" i="2"/>
  <c r="BH756" i="2"/>
  <c r="BG756" i="2"/>
  <c r="BE756" i="2"/>
  <c r="BK756" i="2"/>
  <c r="J756" i="2" s="1"/>
  <c r="BF756" i="2" s="1"/>
  <c r="BI755" i="2"/>
  <c r="BH755" i="2"/>
  <c r="BG755" i="2"/>
  <c r="BE755" i="2"/>
  <c r="BK755" i="2"/>
  <c r="J755" i="2"/>
  <c r="BF755" i="2"/>
  <c r="BI754" i="2"/>
  <c r="BH754" i="2"/>
  <c r="BG754" i="2"/>
  <c r="BE754" i="2"/>
  <c r="BK754" i="2"/>
  <c r="J754" i="2" s="1"/>
  <c r="BF754" i="2" s="1"/>
  <c r="BI752" i="2"/>
  <c r="BH752" i="2"/>
  <c r="BG752" i="2"/>
  <c r="BE752" i="2"/>
  <c r="T752" i="2"/>
  <c r="R752" i="2"/>
  <c r="P752" i="2"/>
  <c r="BI751" i="2"/>
  <c r="BH751" i="2"/>
  <c r="BG751" i="2"/>
  <c r="BE751" i="2"/>
  <c r="T751" i="2"/>
  <c r="R751" i="2"/>
  <c r="P751" i="2"/>
  <c r="BI750" i="2"/>
  <c r="BH750" i="2"/>
  <c r="BG750" i="2"/>
  <c r="BE750" i="2"/>
  <c r="T750" i="2"/>
  <c r="R750" i="2"/>
  <c r="P750" i="2"/>
  <c r="BI739" i="2"/>
  <c r="BH739" i="2"/>
  <c r="BG739" i="2"/>
  <c r="BE739" i="2"/>
  <c r="T739" i="2"/>
  <c r="R739" i="2"/>
  <c r="P739" i="2"/>
  <c r="BI732" i="2"/>
  <c r="BH732" i="2"/>
  <c r="BG732" i="2"/>
  <c r="BE732" i="2"/>
  <c r="T732" i="2"/>
  <c r="R732" i="2"/>
  <c r="P732" i="2"/>
  <c r="BI730" i="2"/>
  <c r="BH730" i="2"/>
  <c r="BG730" i="2"/>
  <c r="BE730" i="2"/>
  <c r="T730" i="2"/>
  <c r="R730" i="2"/>
  <c r="P730" i="2"/>
  <c r="BI726" i="2"/>
  <c r="BH726" i="2"/>
  <c r="BG726" i="2"/>
  <c r="BE726" i="2"/>
  <c r="T726" i="2"/>
  <c r="R726" i="2"/>
  <c r="P726" i="2"/>
  <c r="BI720" i="2"/>
  <c r="BH720" i="2"/>
  <c r="BG720" i="2"/>
  <c r="BE720" i="2"/>
  <c r="T720" i="2"/>
  <c r="R720" i="2"/>
  <c r="P720" i="2"/>
  <c r="BI718" i="2"/>
  <c r="BH718" i="2"/>
  <c r="BG718" i="2"/>
  <c r="BE718" i="2"/>
  <c r="T718" i="2"/>
  <c r="R718" i="2"/>
  <c r="P718" i="2"/>
  <c r="BI716" i="2"/>
  <c r="BH716" i="2"/>
  <c r="BG716" i="2"/>
  <c r="BE716" i="2"/>
  <c r="T716" i="2"/>
  <c r="R716" i="2"/>
  <c r="P716" i="2"/>
  <c r="BI703" i="2"/>
  <c r="BH703" i="2"/>
  <c r="BG703" i="2"/>
  <c r="BE703" i="2"/>
  <c r="T703" i="2"/>
  <c r="R703" i="2"/>
  <c r="P703" i="2"/>
  <c r="BI701" i="2"/>
  <c r="BH701" i="2"/>
  <c r="BG701" i="2"/>
  <c r="BE701" i="2"/>
  <c r="T701" i="2"/>
  <c r="R701" i="2"/>
  <c r="P701" i="2"/>
  <c r="BI699" i="2"/>
  <c r="BH699" i="2"/>
  <c r="BG699" i="2"/>
  <c r="BE699" i="2"/>
  <c r="T699" i="2"/>
  <c r="R699" i="2"/>
  <c r="P699" i="2"/>
  <c r="BI693" i="2"/>
  <c r="BH693" i="2"/>
  <c r="BG693" i="2"/>
  <c r="BE693" i="2"/>
  <c r="T693" i="2"/>
  <c r="R693" i="2"/>
  <c r="P693" i="2"/>
  <c r="BI691" i="2"/>
  <c r="BH691" i="2"/>
  <c r="BG691" i="2"/>
  <c r="BE691" i="2"/>
  <c r="T691" i="2"/>
  <c r="R691" i="2"/>
  <c r="P691" i="2"/>
  <c r="BI687" i="2"/>
  <c r="BH687" i="2"/>
  <c r="BG687" i="2"/>
  <c r="BE687" i="2"/>
  <c r="T687" i="2"/>
  <c r="R687" i="2"/>
  <c r="P687" i="2"/>
  <c r="BI685" i="2"/>
  <c r="BH685" i="2"/>
  <c r="BG685" i="2"/>
  <c r="BE685" i="2"/>
  <c r="T685" i="2"/>
  <c r="R685" i="2"/>
  <c r="P685" i="2"/>
  <c r="BI683" i="2"/>
  <c r="BH683" i="2"/>
  <c r="BG683" i="2"/>
  <c r="BE683" i="2"/>
  <c r="T683" i="2"/>
  <c r="R683" i="2"/>
  <c r="P683" i="2"/>
  <c r="BI681" i="2"/>
  <c r="BH681" i="2"/>
  <c r="BG681" i="2"/>
  <c r="BE681" i="2"/>
  <c r="T681" i="2"/>
  <c r="R681" i="2"/>
  <c r="P681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5" i="2"/>
  <c r="BH675" i="2"/>
  <c r="BG675" i="2"/>
  <c r="BE675" i="2"/>
  <c r="T675" i="2"/>
  <c r="R675" i="2"/>
  <c r="P675" i="2"/>
  <c r="BI673" i="2"/>
  <c r="BH673" i="2"/>
  <c r="BG673" i="2"/>
  <c r="BE673" i="2"/>
  <c r="T673" i="2"/>
  <c r="R673" i="2"/>
  <c r="P673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8" i="2"/>
  <c r="BH668" i="2"/>
  <c r="BG668" i="2"/>
  <c r="BE668" i="2"/>
  <c r="T668" i="2"/>
  <c r="R668" i="2"/>
  <c r="P668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3" i="2"/>
  <c r="BH663" i="2"/>
  <c r="BG663" i="2"/>
  <c r="BE663" i="2"/>
  <c r="T663" i="2"/>
  <c r="R663" i="2"/>
  <c r="P663" i="2"/>
  <c r="BI661" i="2"/>
  <c r="BH661" i="2"/>
  <c r="BG661" i="2"/>
  <c r="BE661" i="2"/>
  <c r="T661" i="2"/>
  <c r="R661" i="2"/>
  <c r="P661" i="2"/>
  <c r="BI659" i="2"/>
  <c r="BH659" i="2"/>
  <c r="BG659" i="2"/>
  <c r="BE659" i="2"/>
  <c r="T659" i="2"/>
  <c r="R659" i="2"/>
  <c r="P659" i="2"/>
  <c r="BI657" i="2"/>
  <c r="BH657" i="2"/>
  <c r="BG657" i="2"/>
  <c r="BE657" i="2"/>
  <c r="T657" i="2"/>
  <c r="R657" i="2"/>
  <c r="P657" i="2"/>
  <c r="BI655" i="2"/>
  <c r="BH655" i="2"/>
  <c r="BG655" i="2"/>
  <c r="BE655" i="2"/>
  <c r="T655" i="2"/>
  <c r="R655" i="2"/>
  <c r="P655" i="2"/>
  <c r="BI653" i="2"/>
  <c r="BH653" i="2"/>
  <c r="BG653" i="2"/>
  <c r="BE653" i="2"/>
  <c r="T653" i="2"/>
  <c r="R653" i="2"/>
  <c r="P653" i="2"/>
  <c r="BI651" i="2"/>
  <c r="BH651" i="2"/>
  <c r="BG651" i="2"/>
  <c r="BE651" i="2"/>
  <c r="T651" i="2"/>
  <c r="R651" i="2"/>
  <c r="P651" i="2"/>
  <c r="BI649" i="2"/>
  <c r="BH649" i="2"/>
  <c r="BG649" i="2"/>
  <c r="BE649" i="2"/>
  <c r="T649" i="2"/>
  <c r="R649" i="2"/>
  <c r="P649" i="2"/>
  <c r="BI647" i="2"/>
  <c r="BH647" i="2"/>
  <c r="BG647" i="2"/>
  <c r="BE647" i="2"/>
  <c r="T647" i="2"/>
  <c r="R647" i="2"/>
  <c r="P647" i="2"/>
  <c r="BI645" i="2"/>
  <c r="BH645" i="2"/>
  <c r="BG645" i="2"/>
  <c r="BE645" i="2"/>
  <c r="T645" i="2"/>
  <c r="R645" i="2"/>
  <c r="P645" i="2"/>
  <c r="BI643" i="2"/>
  <c r="BH643" i="2"/>
  <c r="BG643" i="2"/>
  <c r="BE643" i="2"/>
  <c r="T643" i="2"/>
  <c r="R643" i="2"/>
  <c r="P643" i="2"/>
  <c r="BI641" i="2"/>
  <c r="BH641" i="2"/>
  <c r="BG641" i="2"/>
  <c r="BE641" i="2"/>
  <c r="T641" i="2"/>
  <c r="R641" i="2"/>
  <c r="P641" i="2"/>
  <c r="BI639" i="2"/>
  <c r="BH639" i="2"/>
  <c r="BG639" i="2"/>
  <c r="BE639" i="2"/>
  <c r="T639" i="2"/>
  <c r="R639" i="2"/>
  <c r="P639" i="2"/>
  <c r="BI637" i="2"/>
  <c r="BH637" i="2"/>
  <c r="BG637" i="2"/>
  <c r="BE637" i="2"/>
  <c r="T637" i="2"/>
  <c r="R637" i="2"/>
  <c r="P637" i="2"/>
  <c r="BI635" i="2"/>
  <c r="BH635" i="2"/>
  <c r="BG635" i="2"/>
  <c r="BE635" i="2"/>
  <c r="T635" i="2"/>
  <c r="R635" i="2"/>
  <c r="P635" i="2"/>
  <c r="BI634" i="2"/>
  <c r="BH634" i="2"/>
  <c r="BG634" i="2"/>
  <c r="BE634" i="2"/>
  <c r="T634" i="2"/>
  <c r="R634" i="2"/>
  <c r="P634" i="2"/>
  <c r="BI633" i="2"/>
  <c r="BH633" i="2"/>
  <c r="BG633" i="2"/>
  <c r="BE633" i="2"/>
  <c r="T633" i="2"/>
  <c r="R633" i="2"/>
  <c r="P633" i="2"/>
  <c r="BI629" i="2"/>
  <c r="BH629" i="2"/>
  <c r="BG629" i="2"/>
  <c r="BE629" i="2"/>
  <c r="T629" i="2"/>
  <c r="R629" i="2"/>
  <c r="P629" i="2"/>
  <c r="BI627" i="2"/>
  <c r="BH627" i="2"/>
  <c r="BG627" i="2"/>
  <c r="BE627" i="2"/>
  <c r="T627" i="2"/>
  <c r="R627" i="2"/>
  <c r="P627" i="2"/>
  <c r="BI625" i="2"/>
  <c r="BH625" i="2"/>
  <c r="BG625" i="2"/>
  <c r="BE625" i="2"/>
  <c r="T625" i="2"/>
  <c r="R625" i="2"/>
  <c r="P625" i="2"/>
  <c r="BI623" i="2"/>
  <c r="BH623" i="2"/>
  <c r="BG623" i="2"/>
  <c r="BE623" i="2"/>
  <c r="T623" i="2"/>
  <c r="R623" i="2"/>
  <c r="P623" i="2"/>
  <c r="BI619" i="2"/>
  <c r="BH619" i="2"/>
  <c r="BG619" i="2"/>
  <c r="BE619" i="2"/>
  <c r="T619" i="2"/>
  <c r="R619" i="2"/>
  <c r="P619" i="2"/>
  <c r="BI617" i="2"/>
  <c r="BH617" i="2"/>
  <c r="BG617" i="2"/>
  <c r="BE617" i="2"/>
  <c r="T617" i="2"/>
  <c r="R617" i="2"/>
  <c r="P617" i="2"/>
  <c r="BI615" i="2"/>
  <c r="BH615" i="2"/>
  <c r="BG615" i="2"/>
  <c r="BE615" i="2"/>
  <c r="T615" i="2"/>
  <c r="R615" i="2"/>
  <c r="P615" i="2"/>
  <c r="BI613" i="2"/>
  <c r="BH613" i="2"/>
  <c r="BG613" i="2"/>
  <c r="BE613" i="2"/>
  <c r="T613" i="2"/>
  <c r="R613" i="2"/>
  <c r="P613" i="2"/>
  <c r="BI611" i="2"/>
  <c r="BH611" i="2"/>
  <c r="BG611" i="2"/>
  <c r="BE611" i="2"/>
  <c r="T611" i="2"/>
  <c r="R611" i="2"/>
  <c r="P611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4" i="2"/>
  <c r="BH604" i="2"/>
  <c r="BG604" i="2"/>
  <c r="BE604" i="2"/>
  <c r="T604" i="2"/>
  <c r="R604" i="2"/>
  <c r="P604" i="2"/>
  <c r="BI602" i="2"/>
  <c r="BH602" i="2"/>
  <c r="BG602" i="2"/>
  <c r="BE602" i="2"/>
  <c r="T602" i="2"/>
  <c r="R602" i="2"/>
  <c r="P602" i="2"/>
  <c r="BI600" i="2"/>
  <c r="BH600" i="2"/>
  <c r="BG600" i="2"/>
  <c r="BE600" i="2"/>
  <c r="T600" i="2"/>
  <c r="R600" i="2"/>
  <c r="P600" i="2"/>
  <c r="BI598" i="2"/>
  <c r="BH598" i="2"/>
  <c r="BG598" i="2"/>
  <c r="BE598" i="2"/>
  <c r="T598" i="2"/>
  <c r="R598" i="2"/>
  <c r="P598" i="2"/>
  <c r="BI596" i="2"/>
  <c r="BH596" i="2"/>
  <c r="BG596" i="2"/>
  <c r="BE596" i="2"/>
  <c r="T596" i="2"/>
  <c r="R596" i="2"/>
  <c r="P596" i="2"/>
  <c r="BI594" i="2"/>
  <c r="BH594" i="2"/>
  <c r="BG594" i="2"/>
  <c r="BE594" i="2"/>
  <c r="T594" i="2"/>
  <c r="R594" i="2"/>
  <c r="P594" i="2"/>
  <c r="BI592" i="2"/>
  <c r="BH592" i="2"/>
  <c r="BG592" i="2"/>
  <c r="BE592" i="2"/>
  <c r="T592" i="2"/>
  <c r="R592" i="2"/>
  <c r="P592" i="2"/>
  <c r="BI590" i="2"/>
  <c r="BH590" i="2"/>
  <c r="BG590" i="2"/>
  <c r="BE590" i="2"/>
  <c r="T590" i="2"/>
  <c r="R590" i="2"/>
  <c r="P590" i="2"/>
  <c r="BI588" i="2"/>
  <c r="BH588" i="2"/>
  <c r="BG588" i="2"/>
  <c r="BE588" i="2"/>
  <c r="T588" i="2"/>
  <c r="R588" i="2"/>
  <c r="P588" i="2"/>
  <c r="BI586" i="2"/>
  <c r="BH586" i="2"/>
  <c r="BG586" i="2"/>
  <c r="BE586" i="2"/>
  <c r="T586" i="2"/>
  <c r="R586" i="2"/>
  <c r="P586" i="2"/>
  <c r="BI583" i="2"/>
  <c r="BH583" i="2"/>
  <c r="BG583" i="2"/>
  <c r="BE583" i="2"/>
  <c r="T583" i="2"/>
  <c r="R583" i="2"/>
  <c r="P583" i="2"/>
  <c r="BI581" i="2"/>
  <c r="BH581" i="2"/>
  <c r="BG581" i="2"/>
  <c r="BE581" i="2"/>
  <c r="T581" i="2"/>
  <c r="R581" i="2"/>
  <c r="P581" i="2"/>
  <c r="BI579" i="2"/>
  <c r="BH579" i="2"/>
  <c r="BG579" i="2"/>
  <c r="BE579" i="2"/>
  <c r="T579" i="2"/>
  <c r="R579" i="2"/>
  <c r="P579" i="2"/>
  <c r="BI577" i="2"/>
  <c r="BH577" i="2"/>
  <c r="BG577" i="2"/>
  <c r="BE577" i="2"/>
  <c r="T577" i="2"/>
  <c r="R577" i="2"/>
  <c r="P577" i="2"/>
  <c r="BI575" i="2"/>
  <c r="BH575" i="2"/>
  <c r="BG575" i="2"/>
  <c r="BE575" i="2"/>
  <c r="T575" i="2"/>
  <c r="R575" i="2"/>
  <c r="P575" i="2"/>
  <c r="BI573" i="2"/>
  <c r="BH573" i="2"/>
  <c r="BG573" i="2"/>
  <c r="BE573" i="2"/>
  <c r="T573" i="2"/>
  <c r="R573" i="2"/>
  <c r="P573" i="2"/>
  <c r="BI571" i="2"/>
  <c r="BH571" i="2"/>
  <c r="BG571" i="2"/>
  <c r="BE571" i="2"/>
  <c r="T571" i="2"/>
  <c r="R571" i="2"/>
  <c r="P571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5" i="2"/>
  <c r="BH565" i="2"/>
  <c r="BG565" i="2"/>
  <c r="BE565" i="2"/>
  <c r="T565" i="2"/>
  <c r="R565" i="2"/>
  <c r="P565" i="2"/>
  <c r="BI563" i="2"/>
  <c r="BH563" i="2"/>
  <c r="BG563" i="2"/>
  <c r="BE563" i="2"/>
  <c r="T563" i="2"/>
  <c r="R563" i="2"/>
  <c r="P563" i="2"/>
  <c r="BI559" i="2"/>
  <c r="BH559" i="2"/>
  <c r="BG559" i="2"/>
  <c r="BE559" i="2"/>
  <c r="T559" i="2"/>
  <c r="R559" i="2"/>
  <c r="P559" i="2"/>
  <c r="BI557" i="2"/>
  <c r="BH557" i="2"/>
  <c r="BG557" i="2"/>
  <c r="BE557" i="2"/>
  <c r="T557" i="2"/>
  <c r="R557" i="2"/>
  <c r="P557" i="2"/>
  <c r="BI555" i="2"/>
  <c r="BH555" i="2"/>
  <c r="BG555" i="2"/>
  <c r="BE555" i="2"/>
  <c r="T555" i="2"/>
  <c r="R555" i="2"/>
  <c r="P555" i="2"/>
  <c r="BI554" i="2"/>
  <c r="BH554" i="2"/>
  <c r="BG554" i="2"/>
  <c r="BE554" i="2"/>
  <c r="T554" i="2"/>
  <c r="R554" i="2"/>
  <c r="P554" i="2"/>
  <c r="BI553" i="2"/>
  <c r="BH553" i="2"/>
  <c r="BG553" i="2"/>
  <c r="BE553" i="2"/>
  <c r="T553" i="2"/>
  <c r="R553" i="2"/>
  <c r="P553" i="2"/>
  <c r="BI551" i="2"/>
  <c r="BH551" i="2"/>
  <c r="BG551" i="2"/>
  <c r="BE551" i="2"/>
  <c r="T551" i="2"/>
  <c r="R551" i="2"/>
  <c r="P551" i="2"/>
  <c r="BI549" i="2"/>
  <c r="BH549" i="2"/>
  <c r="BG549" i="2"/>
  <c r="BE549" i="2"/>
  <c r="T549" i="2"/>
  <c r="R549" i="2"/>
  <c r="P549" i="2"/>
  <c r="BI547" i="2"/>
  <c r="BH547" i="2"/>
  <c r="BG547" i="2"/>
  <c r="BE547" i="2"/>
  <c r="T547" i="2"/>
  <c r="R547" i="2"/>
  <c r="P547" i="2"/>
  <c r="BI545" i="2"/>
  <c r="BH545" i="2"/>
  <c r="BG545" i="2"/>
  <c r="BE545" i="2"/>
  <c r="T545" i="2"/>
  <c r="R545" i="2"/>
  <c r="P545" i="2"/>
  <c r="BI543" i="2"/>
  <c r="BH543" i="2"/>
  <c r="BG543" i="2"/>
  <c r="BE543" i="2"/>
  <c r="T543" i="2"/>
  <c r="R543" i="2"/>
  <c r="P543" i="2"/>
  <c r="BI539" i="2"/>
  <c r="BH539" i="2"/>
  <c r="BG539" i="2"/>
  <c r="BE539" i="2"/>
  <c r="T539" i="2"/>
  <c r="R539" i="2"/>
  <c r="P539" i="2"/>
  <c r="BI537" i="2"/>
  <c r="BH537" i="2"/>
  <c r="BG537" i="2"/>
  <c r="BE537" i="2"/>
  <c r="T537" i="2"/>
  <c r="R537" i="2"/>
  <c r="P537" i="2"/>
  <c r="BI533" i="2"/>
  <c r="BH533" i="2"/>
  <c r="BG533" i="2"/>
  <c r="BE533" i="2"/>
  <c r="T533" i="2"/>
  <c r="R533" i="2"/>
  <c r="P533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9" i="2"/>
  <c r="BH529" i="2"/>
  <c r="BG529" i="2"/>
  <c r="BE529" i="2"/>
  <c r="T529" i="2"/>
  <c r="R529" i="2"/>
  <c r="P529" i="2"/>
  <c r="BI527" i="2"/>
  <c r="BH527" i="2"/>
  <c r="BG527" i="2"/>
  <c r="BE527" i="2"/>
  <c r="T527" i="2"/>
  <c r="R527" i="2"/>
  <c r="P527" i="2"/>
  <c r="BI526" i="2"/>
  <c r="BH526" i="2"/>
  <c r="BG526" i="2"/>
  <c r="BE526" i="2"/>
  <c r="T526" i="2"/>
  <c r="R526" i="2"/>
  <c r="P526" i="2"/>
  <c r="BI525" i="2"/>
  <c r="BH525" i="2"/>
  <c r="BG525" i="2"/>
  <c r="BE525" i="2"/>
  <c r="T525" i="2"/>
  <c r="R525" i="2"/>
  <c r="P525" i="2"/>
  <c r="BI512" i="2"/>
  <c r="BH512" i="2"/>
  <c r="BG512" i="2"/>
  <c r="BE512" i="2"/>
  <c r="T512" i="2"/>
  <c r="R512" i="2"/>
  <c r="P512" i="2"/>
  <c r="BI510" i="2"/>
  <c r="BH510" i="2"/>
  <c r="BG510" i="2"/>
  <c r="BE510" i="2"/>
  <c r="T510" i="2"/>
  <c r="R510" i="2"/>
  <c r="P510" i="2"/>
  <c r="BI508" i="2"/>
  <c r="BH508" i="2"/>
  <c r="BG508" i="2"/>
  <c r="BE508" i="2"/>
  <c r="T508" i="2"/>
  <c r="R508" i="2"/>
  <c r="P508" i="2"/>
  <c r="BI506" i="2"/>
  <c r="BH506" i="2"/>
  <c r="BG506" i="2"/>
  <c r="BE506" i="2"/>
  <c r="T506" i="2"/>
  <c r="R506" i="2"/>
  <c r="P506" i="2"/>
  <c r="BI504" i="2"/>
  <c r="BH504" i="2"/>
  <c r="BG504" i="2"/>
  <c r="BE504" i="2"/>
  <c r="T504" i="2"/>
  <c r="R504" i="2"/>
  <c r="P504" i="2"/>
  <c r="BI502" i="2"/>
  <c r="BH502" i="2"/>
  <c r="BG502" i="2"/>
  <c r="BE502" i="2"/>
  <c r="T502" i="2"/>
  <c r="R502" i="2"/>
  <c r="P502" i="2"/>
  <c r="BI500" i="2"/>
  <c r="BH500" i="2"/>
  <c r="BG500" i="2"/>
  <c r="BE500" i="2"/>
  <c r="T500" i="2"/>
  <c r="R500" i="2"/>
  <c r="P500" i="2"/>
  <c r="BI498" i="2"/>
  <c r="BH498" i="2"/>
  <c r="BG498" i="2"/>
  <c r="BE498" i="2"/>
  <c r="T498" i="2"/>
  <c r="R498" i="2"/>
  <c r="P498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2" i="2"/>
  <c r="BH492" i="2"/>
  <c r="BG492" i="2"/>
  <c r="BE492" i="2"/>
  <c r="T492" i="2"/>
  <c r="R492" i="2"/>
  <c r="P492" i="2"/>
  <c r="BI489" i="2"/>
  <c r="BH489" i="2"/>
  <c r="BG489" i="2"/>
  <c r="BE489" i="2"/>
  <c r="T489" i="2"/>
  <c r="T488" i="2"/>
  <c r="R489" i="2"/>
  <c r="R488" i="2"/>
  <c r="P489" i="2"/>
  <c r="P488" i="2" s="1"/>
  <c r="BI487" i="2"/>
  <c r="BH487" i="2"/>
  <c r="BG487" i="2"/>
  <c r="BE487" i="2"/>
  <c r="T487" i="2"/>
  <c r="R487" i="2"/>
  <c r="P487" i="2"/>
  <c r="BI486" i="2"/>
  <c r="BH486" i="2"/>
  <c r="BG486" i="2"/>
  <c r="BE486" i="2"/>
  <c r="T486" i="2"/>
  <c r="R486" i="2"/>
  <c r="P486" i="2"/>
  <c r="BI483" i="2"/>
  <c r="BH483" i="2"/>
  <c r="BG483" i="2"/>
  <c r="BE483" i="2"/>
  <c r="T483" i="2"/>
  <c r="R483" i="2"/>
  <c r="P483" i="2"/>
  <c r="BI482" i="2"/>
  <c r="BH482" i="2"/>
  <c r="BG482" i="2"/>
  <c r="BE482" i="2"/>
  <c r="T482" i="2"/>
  <c r="R482" i="2"/>
  <c r="P482" i="2"/>
  <c r="BI479" i="2"/>
  <c r="BH479" i="2"/>
  <c r="BG479" i="2"/>
  <c r="BE479" i="2"/>
  <c r="T479" i="2"/>
  <c r="R479" i="2"/>
  <c r="P479" i="2"/>
  <c r="BI478" i="2"/>
  <c r="BH478" i="2"/>
  <c r="BG478" i="2"/>
  <c r="BE478" i="2"/>
  <c r="T478" i="2"/>
  <c r="R478" i="2"/>
  <c r="P478" i="2"/>
  <c r="BI474" i="2"/>
  <c r="BH474" i="2"/>
  <c r="BG474" i="2"/>
  <c r="BE474" i="2"/>
  <c r="T474" i="2"/>
  <c r="R474" i="2"/>
  <c r="P474" i="2"/>
  <c r="BI472" i="2"/>
  <c r="BH472" i="2"/>
  <c r="BG472" i="2"/>
  <c r="BE472" i="2"/>
  <c r="T472" i="2"/>
  <c r="R472" i="2"/>
  <c r="P472" i="2"/>
  <c r="BI470" i="2"/>
  <c r="BH470" i="2"/>
  <c r="BG470" i="2"/>
  <c r="BE470" i="2"/>
  <c r="T470" i="2"/>
  <c r="R470" i="2"/>
  <c r="P470" i="2"/>
  <c r="BI466" i="2"/>
  <c r="BH466" i="2"/>
  <c r="BG466" i="2"/>
  <c r="BE466" i="2"/>
  <c r="T466" i="2"/>
  <c r="R466" i="2"/>
  <c r="P466" i="2"/>
  <c r="BI464" i="2"/>
  <c r="BH464" i="2"/>
  <c r="BG464" i="2"/>
  <c r="BE464" i="2"/>
  <c r="T464" i="2"/>
  <c r="R464" i="2"/>
  <c r="P464" i="2"/>
  <c r="BI460" i="2"/>
  <c r="BH460" i="2"/>
  <c r="BG460" i="2"/>
  <c r="BE460" i="2"/>
  <c r="T460" i="2"/>
  <c r="R460" i="2"/>
  <c r="P460" i="2"/>
  <c r="BI457" i="2"/>
  <c r="BH457" i="2"/>
  <c r="BG457" i="2"/>
  <c r="BE457" i="2"/>
  <c r="T457" i="2"/>
  <c r="R457" i="2"/>
  <c r="P457" i="2"/>
  <c r="BI454" i="2"/>
  <c r="BH454" i="2"/>
  <c r="BG454" i="2"/>
  <c r="BE454" i="2"/>
  <c r="T454" i="2"/>
  <c r="R454" i="2"/>
  <c r="P454" i="2"/>
  <c r="BI450" i="2"/>
  <c r="BH450" i="2"/>
  <c r="BG450" i="2"/>
  <c r="BE450" i="2"/>
  <c r="T450" i="2"/>
  <c r="R450" i="2"/>
  <c r="P450" i="2"/>
  <c r="BI448" i="2"/>
  <c r="BH448" i="2"/>
  <c r="BG448" i="2"/>
  <c r="BE448" i="2"/>
  <c r="T448" i="2"/>
  <c r="R448" i="2"/>
  <c r="P448" i="2"/>
  <c r="BI447" i="2"/>
  <c r="BH447" i="2"/>
  <c r="BG447" i="2"/>
  <c r="BE447" i="2"/>
  <c r="T447" i="2"/>
  <c r="R447" i="2"/>
  <c r="P447" i="2"/>
  <c r="BI444" i="2"/>
  <c r="BH444" i="2"/>
  <c r="BG444" i="2"/>
  <c r="BE444" i="2"/>
  <c r="T444" i="2"/>
  <c r="R444" i="2"/>
  <c r="P444" i="2"/>
  <c r="BI442" i="2"/>
  <c r="BH442" i="2"/>
  <c r="BG442" i="2"/>
  <c r="BE442" i="2"/>
  <c r="T442" i="2"/>
  <c r="R442" i="2"/>
  <c r="P442" i="2"/>
  <c r="BI437" i="2"/>
  <c r="BH437" i="2"/>
  <c r="BG437" i="2"/>
  <c r="BE437" i="2"/>
  <c r="T437" i="2"/>
  <c r="R437" i="2"/>
  <c r="P437" i="2"/>
  <c r="BI433" i="2"/>
  <c r="BH433" i="2"/>
  <c r="BG433" i="2"/>
  <c r="BE433" i="2"/>
  <c r="T433" i="2"/>
  <c r="R433" i="2"/>
  <c r="P433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5" i="2"/>
  <c r="BH425" i="2"/>
  <c r="BG425" i="2"/>
  <c r="BE425" i="2"/>
  <c r="T425" i="2"/>
  <c r="R425" i="2"/>
  <c r="P425" i="2"/>
  <c r="BI424" i="2"/>
  <c r="BH424" i="2"/>
  <c r="BG424" i="2"/>
  <c r="BE424" i="2"/>
  <c r="T424" i="2"/>
  <c r="R424" i="2"/>
  <c r="P424" i="2"/>
  <c r="BI420" i="2"/>
  <c r="BH420" i="2"/>
  <c r="BG420" i="2"/>
  <c r="BE420" i="2"/>
  <c r="T420" i="2"/>
  <c r="R420" i="2"/>
  <c r="P420" i="2"/>
  <c r="BI418" i="2"/>
  <c r="BH418" i="2"/>
  <c r="BG418" i="2"/>
  <c r="BE418" i="2"/>
  <c r="T418" i="2"/>
  <c r="R418" i="2"/>
  <c r="P418" i="2"/>
  <c r="BI416" i="2"/>
  <c r="BH416" i="2"/>
  <c r="BG416" i="2"/>
  <c r="BE416" i="2"/>
  <c r="T416" i="2"/>
  <c r="R416" i="2"/>
  <c r="P416" i="2"/>
  <c r="BI411" i="2"/>
  <c r="BH411" i="2"/>
  <c r="BG411" i="2"/>
  <c r="BE411" i="2"/>
  <c r="T411" i="2"/>
  <c r="R411" i="2"/>
  <c r="P411" i="2"/>
  <c r="BI409" i="2"/>
  <c r="BH409" i="2"/>
  <c r="BG409" i="2"/>
  <c r="BE409" i="2"/>
  <c r="T409" i="2"/>
  <c r="R409" i="2"/>
  <c r="P409" i="2"/>
  <c r="BI406" i="2"/>
  <c r="BH406" i="2"/>
  <c r="BG406" i="2"/>
  <c r="BE406" i="2"/>
  <c r="T406" i="2"/>
  <c r="R406" i="2"/>
  <c r="P406" i="2"/>
  <c r="BI403" i="2"/>
  <c r="BH403" i="2"/>
  <c r="BG403" i="2"/>
  <c r="BE403" i="2"/>
  <c r="T403" i="2"/>
  <c r="R403" i="2"/>
  <c r="P403" i="2"/>
  <c r="BI401" i="2"/>
  <c r="BH401" i="2"/>
  <c r="BG401" i="2"/>
  <c r="BE401" i="2"/>
  <c r="T401" i="2"/>
  <c r="R401" i="2"/>
  <c r="P401" i="2"/>
  <c r="BI396" i="2"/>
  <c r="BH396" i="2"/>
  <c r="BG396" i="2"/>
  <c r="BE396" i="2"/>
  <c r="T396" i="2"/>
  <c r="R396" i="2"/>
  <c r="P396" i="2"/>
  <c r="BI390" i="2"/>
  <c r="BH390" i="2"/>
  <c r="BG390" i="2"/>
  <c r="BE390" i="2"/>
  <c r="T390" i="2"/>
  <c r="R390" i="2"/>
  <c r="P390" i="2"/>
  <c r="BI384" i="2"/>
  <c r="BH384" i="2"/>
  <c r="BG384" i="2"/>
  <c r="BE384" i="2"/>
  <c r="T384" i="2"/>
  <c r="R384" i="2"/>
  <c r="P384" i="2"/>
  <c r="BI382" i="2"/>
  <c r="BH382" i="2"/>
  <c r="BG382" i="2"/>
  <c r="BE382" i="2"/>
  <c r="T382" i="2"/>
  <c r="R382" i="2"/>
  <c r="P382" i="2"/>
  <c r="BI380" i="2"/>
  <c r="BH380" i="2"/>
  <c r="BG380" i="2"/>
  <c r="BE380" i="2"/>
  <c r="T380" i="2"/>
  <c r="R380" i="2"/>
  <c r="P380" i="2"/>
  <c r="BI368" i="2"/>
  <c r="BH368" i="2"/>
  <c r="BG368" i="2"/>
  <c r="BE368" i="2"/>
  <c r="T368" i="2"/>
  <c r="R368" i="2"/>
  <c r="P368" i="2"/>
  <c r="BI366" i="2"/>
  <c r="BH366" i="2"/>
  <c r="BG366" i="2"/>
  <c r="BE366" i="2"/>
  <c r="T366" i="2"/>
  <c r="R366" i="2"/>
  <c r="P366" i="2"/>
  <c r="BI364" i="2"/>
  <c r="BH364" i="2"/>
  <c r="BG364" i="2"/>
  <c r="BE364" i="2"/>
  <c r="T364" i="2"/>
  <c r="R364" i="2"/>
  <c r="P364" i="2"/>
  <c r="BI359" i="2"/>
  <c r="BH359" i="2"/>
  <c r="BG359" i="2"/>
  <c r="BE359" i="2"/>
  <c r="T359" i="2"/>
  <c r="R359" i="2"/>
  <c r="P359" i="2"/>
  <c r="BI357" i="2"/>
  <c r="BH357" i="2"/>
  <c r="BG357" i="2"/>
  <c r="BE357" i="2"/>
  <c r="T357" i="2"/>
  <c r="R357" i="2"/>
  <c r="P357" i="2"/>
  <c r="BI354" i="2"/>
  <c r="BH354" i="2"/>
  <c r="BG354" i="2"/>
  <c r="BE354" i="2"/>
  <c r="T354" i="2"/>
  <c r="R354" i="2"/>
  <c r="P354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2" i="2"/>
  <c r="BH342" i="2"/>
  <c r="BG342" i="2"/>
  <c r="BE342" i="2"/>
  <c r="T342" i="2"/>
  <c r="R342" i="2"/>
  <c r="P342" i="2"/>
  <c r="BI337" i="2"/>
  <c r="BH337" i="2"/>
  <c r="BG337" i="2"/>
  <c r="BE337" i="2"/>
  <c r="T337" i="2"/>
  <c r="R337" i="2"/>
  <c r="P337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24" i="2"/>
  <c r="BH324" i="2"/>
  <c r="BG324" i="2"/>
  <c r="BE324" i="2"/>
  <c r="T324" i="2"/>
  <c r="R324" i="2"/>
  <c r="P324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2" i="2"/>
  <c r="BH302" i="2"/>
  <c r="BG302" i="2"/>
  <c r="BE302" i="2"/>
  <c r="T302" i="2"/>
  <c r="R302" i="2"/>
  <c r="P302" i="2"/>
  <c r="BI298" i="2"/>
  <c r="BH298" i="2"/>
  <c r="BG298" i="2"/>
  <c r="BE298" i="2"/>
  <c r="T298" i="2"/>
  <c r="R298" i="2"/>
  <c r="P298" i="2"/>
  <c r="BI287" i="2"/>
  <c r="BH287" i="2"/>
  <c r="BG287" i="2"/>
  <c r="BE287" i="2"/>
  <c r="T287" i="2"/>
  <c r="R287" i="2"/>
  <c r="P287" i="2"/>
  <c r="BI281" i="2"/>
  <c r="BH281" i="2"/>
  <c r="BG281" i="2"/>
  <c r="BE281" i="2"/>
  <c r="T281" i="2"/>
  <c r="R281" i="2"/>
  <c r="P281" i="2"/>
  <c r="BI271" i="2"/>
  <c r="BH271" i="2"/>
  <c r="BG271" i="2"/>
  <c r="BE271" i="2"/>
  <c r="T271" i="2"/>
  <c r="R271" i="2"/>
  <c r="P271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4" i="2"/>
  <c r="BH254" i="2"/>
  <c r="BG254" i="2"/>
  <c r="BE254" i="2"/>
  <c r="T254" i="2"/>
  <c r="R254" i="2"/>
  <c r="P254" i="2"/>
  <c r="BI250" i="2"/>
  <c r="BH250" i="2"/>
  <c r="BG250" i="2"/>
  <c r="BE250" i="2"/>
  <c r="T250" i="2"/>
  <c r="R250" i="2"/>
  <c r="P250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3" i="2"/>
  <c r="BH243" i="2"/>
  <c r="BG243" i="2"/>
  <c r="BE243" i="2"/>
  <c r="T243" i="2"/>
  <c r="R243" i="2"/>
  <c r="P243" i="2"/>
  <c r="BI233" i="2"/>
  <c r="BH233" i="2"/>
  <c r="BG233" i="2"/>
  <c r="BE233" i="2"/>
  <c r="T233" i="2"/>
  <c r="R233" i="2"/>
  <c r="P233" i="2"/>
  <c r="BI225" i="2"/>
  <c r="BH225" i="2"/>
  <c r="BG225" i="2"/>
  <c r="BE225" i="2"/>
  <c r="T225" i="2"/>
  <c r="R225" i="2"/>
  <c r="P225" i="2"/>
  <c r="BI217" i="2"/>
  <c r="BH217" i="2"/>
  <c r="BG217" i="2"/>
  <c r="BE217" i="2"/>
  <c r="T217" i="2"/>
  <c r="R217" i="2"/>
  <c r="P217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R204" i="2"/>
  <c r="P204" i="2"/>
  <c r="BI199" i="2"/>
  <c r="BH199" i="2"/>
  <c r="BG199" i="2"/>
  <c r="BE199" i="2"/>
  <c r="T199" i="2"/>
  <c r="R199" i="2"/>
  <c r="P199" i="2"/>
  <c r="BI194" i="2"/>
  <c r="BH194" i="2"/>
  <c r="BG194" i="2"/>
  <c r="BE194" i="2"/>
  <c r="T194" i="2"/>
  <c r="R194" i="2"/>
  <c r="P194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J136" i="2"/>
  <c r="J135" i="2"/>
  <c r="F135" i="2"/>
  <c r="F133" i="2"/>
  <c r="E131" i="2"/>
  <c r="J92" i="2"/>
  <c r="J91" i="2"/>
  <c r="F91" i="2"/>
  <c r="F89" i="2"/>
  <c r="E87" i="2"/>
  <c r="J18" i="2"/>
  <c r="E18" i="2"/>
  <c r="F92" i="2"/>
  <c r="J17" i="2"/>
  <c r="J133" i="2"/>
  <c r="E7" i="2"/>
  <c r="E129" i="2"/>
  <c r="L90" i="1"/>
  <c r="AM90" i="1"/>
  <c r="AM89" i="1"/>
  <c r="L89" i="1"/>
  <c r="AM87" i="1"/>
  <c r="L87" i="1"/>
  <c r="L85" i="1"/>
  <c r="L84" i="1"/>
  <c r="BK152" i="2"/>
  <c r="J639" i="2"/>
  <c r="J428" i="2"/>
  <c r="J701" i="2"/>
  <c r="BK494" i="2"/>
  <c r="BK312" i="2"/>
  <c r="J152" i="2"/>
  <c r="BK594" i="2"/>
  <c r="J409" i="2"/>
  <c r="BK720" i="2"/>
  <c r="J668" i="2"/>
  <c r="J553" i="2"/>
  <c r="BK384" i="2"/>
  <c r="BK637" i="2"/>
  <c r="BK209" i="3"/>
  <c r="J216" i="3"/>
  <c r="J150" i="3"/>
  <c r="J246" i="3"/>
  <c r="J157" i="3"/>
  <c r="J193" i="3"/>
  <c r="J160" i="3"/>
  <c r="BK214" i="3"/>
  <c r="BK179" i="3"/>
  <c r="BK249" i="3"/>
  <c r="J199" i="3"/>
  <c r="BK173" i="3"/>
  <c r="BK257" i="3"/>
  <c r="BK228" i="3"/>
  <c r="BK202" i="3"/>
  <c r="J181" i="3"/>
  <c r="BK176" i="3"/>
  <c r="J174" i="3"/>
  <c r="J240" i="3"/>
  <c r="BK234" i="3"/>
  <c r="BK233" i="3"/>
  <c r="J177" i="4"/>
  <c r="BK179" i="4"/>
  <c r="J147" i="4"/>
  <c r="J165" i="4"/>
  <c r="BK171" i="4"/>
  <c r="BK150" i="4"/>
  <c r="BK147" i="4"/>
  <c r="BK149" i="4"/>
  <c r="BK188" i="5"/>
  <c r="BK149" i="5"/>
  <c r="J231" i="5"/>
  <c r="J176" i="5"/>
  <c r="J205" i="5"/>
  <c r="J139" i="5"/>
  <c r="BK212" i="5"/>
  <c r="J169" i="5"/>
  <c r="BK173" i="5"/>
  <c r="BK162" i="5"/>
  <c r="BK210" i="5"/>
  <c r="J181" i="5"/>
  <c r="J200" i="5"/>
  <c r="BK135" i="5"/>
  <c r="BK164" i="6"/>
  <c r="BK152" i="6"/>
  <c r="BK148" i="6"/>
  <c r="BK150" i="6"/>
  <c r="BK146" i="6"/>
  <c r="J134" i="6"/>
  <c r="J140" i="6"/>
  <c r="BK141" i="7"/>
  <c r="J137" i="7"/>
  <c r="J248" i="8"/>
  <c r="BK144" i="8"/>
  <c r="J136" i="8"/>
  <c r="J180" i="8"/>
  <c r="J164" i="8"/>
  <c r="J243" i="8"/>
  <c r="BK134" i="8"/>
  <c r="BK142" i="8"/>
  <c r="BK162" i="8"/>
  <c r="BK152" i="8"/>
  <c r="J223" i="8"/>
  <c r="BK219" i="8"/>
  <c r="BK231" i="9"/>
  <c r="BK148" i="9"/>
  <c r="J180" i="9"/>
  <c r="J134" i="9"/>
  <c r="BK155" i="9"/>
  <c r="BK180" i="9"/>
  <c r="J209" i="9"/>
  <c r="BK188" i="9"/>
  <c r="J184" i="9"/>
  <c r="BK126" i="9"/>
  <c r="J130" i="9"/>
  <c r="J210" i="10"/>
  <c r="J128" i="10"/>
  <c r="J140" i="10"/>
  <c r="BK122" i="10"/>
  <c r="BK184" i="10"/>
  <c r="J160" i="10"/>
  <c r="J193" i="10"/>
  <c r="J189" i="10"/>
  <c r="BK132" i="10"/>
  <c r="J130" i="10"/>
  <c r="J179" i="11"/>
  <c r="J140" i="11"/>
  <c r="J175" i="11"/>
  <c r="J122" i="11"/>
  <c r="J144" i="11"/>
  <c r="BK178" i="11"/>
  <c r="BK147" i="11"/>
  <c r="J128" i="11"/>
  <c r="BK162" i="12"/>
  <c r="J146" i="12"/>
  <c r="BK163" i="12"/>
  <c r="BK134" i="12"/>
  <c r="BK645" i="2"/>
  <c r="J543" i="2"/>
  <c r="BK345" i="2"/>
  <c r="BK651" i="2"/>
  <c r="BK529" i="2"/>
  <c r="BK425" i="2"/>
  <c r="AS94" i="1"/>
  <c r="J691" i="2"/>
  <c r="J500" i="2"/>
  <c r="BK225" i="2"/>
  <c r="BK665" i="2"/>
  <c r="J602" i="2"/>
  <c r="J406" i="2"/>
  <c r="J533" i="2"/>
  <c r="BK271" i="2"/>
  <c r="J617" i="2"/>
  <c r="J416" i="2"/>
  <c r="J171" i="2"/>
  <c r="BK670" i="2"/>
  <c r="J551" i="2"/>
  <c r="J418" i="2"/>
  <c r="BK175" i="2"/>
  <c r="BK156" i="2"/>
  <c r="J581" i="2"/>
  <c r="J479" i="2"/>
  <c r="J225" i="2"/>
  <c r="J670" i="2"/>
  <c r="J606" i="2"/>
  <c r="BK549" i="2"/>
  <c r="J324" i="2"/>
  <c r="BK247" i="2"/>
  <c r="BK575" i="2"/>
  <c r="J474" i="2"/>
  <c r="J228" i="3"/>
  <c r="J140" i="3"/>
  <c r="J200" i="3"/>
  <c r="J232" i="3"/>
  <c r="BK150" i="3"/>
  <c r="J169" i="3"/>
  <c r="BK221" i="3"/>
  <c r="J182" i="3"/>
  <c r="J244" i="3"/>
  <c r="BK158" i="3"/>
  <c r="J257" i="3"/>
  <c r="J172" i="3"/>
  <c r="BK252" i="3"/>
  <c r="J212" i="3"/>
  <c r="BK177" i="3"/>
  <c r="J137" i="3"/>
  <c r="BK217" i="3"/>
  <c r="BK174" i="3"/>
  <c r="BK243" i="3"/>
  <c r="BK172" i="3"/>
  <c r="BK134" i="3"/>
  <c r="BK134" i="4"/>
  <c r="BK153" i="4"/>
  <c r="J178" i="4"/>
  <c r="J158" i="4"/>
  <c r="J144" i="4"/>
  <c r="J128" i="4"/>
  <c r="BK145" i="4"/>
  <c r="BK152" i="4"/>
  <c r="BK206" i="5"/>
  <c r="BK167" i="5"/>
  <c r="BK136" i="5"/>
  <c r="BK196" i="5"/>
  <c r="BK170" i="5"/>
  <c r="J132" i="5"/>
  <c r="J172" i="5"/>
  <c r="BK221" i="5"/>
  <c r="J157" i="5"/>
  <c r="BK215" i="5"/>
  <c r="J136" i="5"/>
  <c r="J212" i="5"/>
  <c r="BK230" i="5"/>
  <c r="BK226" i="5"/>
  <c r="J198" i="5"/>
  <c r="J154" i="5"/>
  <c r="BK169" i="5"/>
  <c r="BK134" i="6"/>
  <c r="BK143" i="6"/>
  <c r="J158" i="6"/>
  <c r="BK127" i="6"/>
  <c r="J148" i="6"/>
  <c r="BK126" i="6"/>
  <c r="BK132" i="6"/>
  <c r="J127" i="6"/>
  <c r="J145" i="7"/>
  <c r="J138" i="7"/>
  <c r="BK136" i="7"/>
  <c r="J146" i="8"/>
  <c r="J158" i="8"/>
  <c r="J211" i="8"/>
  <c r="J247" i="8"/>
  <c r="BK150" i="8"/>
  <c r="J229" i="8"/>
  <c r="BK146" i="8"/>
  <c r="BK223" i="8"/>
  <c r="J124" i="8"/>
  <c r="BK175" i="8"/>
  <c r="J126" i="8"/>
  <c r="BK213" i="8"/>
  <c r="BK194" i="8"/>
  <c r="BK128" i="9"/>
  <c r="J164" i="9"/>
  <c r="J203" i="9"/>
  <c r="J132" i="9"/>
  <c r="J182" i="9"/>
  <c r="BK182" i="9"/>
  <c r="BK138" i="9"/>
  <c r="J144" i="9"/>
  <c r="BK168" i="10"/>
  <c r="BK234" i="10"/>
  <c r="J150" i="10"/>
  <c r="J174" i="10"/>
  <c r="J216" i="10"/>
  <c r="BK146" i="10"/>
  <c r="J146" i="10"/>
  <c r="J198" i="10"/>
  <c r="J142" i="10"/>
  <c r="BK150" i="10"/>
  <c r="J156" i="10"/>
  <c r="J149" i="11"/>
  <c r="BK163" i="11"/>
  <c r="J150" i="11"/>
  <c r="J155" i="11"/>
  <c r="J157" i="11"/>
  <c r="J124" i="11"/>
  <c r="J157" i="12"/>
  <c r="J132" i="12"/>
  <c r="BK150" i="12"/>
  <c r="J750" i="2"/>
  <c r="BK629" i="2"/>
  <c r="J557" i="2"/>
  <c r="BK730" i="2"/>
  <c r="J547" i="2"/>
  <c r="BK454" i="2"/>
  <c r="BK204" i="2"/>
  <c r="BK681" i="2"/>
  <c r="J637" i="2"/>
  <c r="BK539" i="2"/>
  <c r="BK403" i="2"/>
  <c r="BK281" i="2"/>
  <c r="J243" i="2"/>
  <c r="BK600" i="2"/>
  <c r="BK470" i="2"/>
  <c r="J380" i="2"/>
  <c r="J164" i="2"/>
  <c r="BK581" i="2"/>
  <c r="BK418" i="2"/>
  <c r="BK685" i="2"/>
  <c r="BK472" i="2"/>
  <c r="BK179" i="2"/>
  <c r="J645" i="2"/>
  <c r="BK411" i="2"/>
  <c r="J156" i="2"/>
  <c r="J586" i="2"/>
  <c r="BK460" i="2"/>
  <c r="J349" i="2"/>
  <c r="BK144" i="2"/>
  <c r="BK306" i="2"/>
  <c r="BK661" i="2"/>
  <c r="BK554" i="2"/>
  <c r="J396" i="2"/>
  <c r="BK183" i="2"/>
  <c r="BK655" i="2"/>
  <c r="BK615" i="2"/>
  <c r="BK530" i="2"/>
  <c r="BK354" i="2"/>
  <c r="J261" i="2"/>
  <c r="BK583" i="2"/>
  <c r="J498" i="2"/>
  <c r="BK238" i="3"/>
  <c r="J187" i="3"/>
  <c r="J215" i="3"/>
  <c r="J256" i="3"/>
  <c r="J153" i="3"/>
  <c r="J177" i="3"/>
  <c r="J250" i="3"/>
  <c r="BK192" i="3"/>
  <c r="BK245" i="3"/>
  <c r="BK161" i="3"/>
  <c r="BK142" i="3"/>
  <c r="J159" i="3"/>
  <c r="J206" i="3"/>
  <c r="J142" i="3"/>
  <c r="BK227" i="3"/>
  <c r="BK178" i="3"/>
  <c r="J132" i="3"/>
  <c r="J217" i="3"/>
  <c r="J185" i="3"/>
  <c r="J258" i="3"/>
  <c r="J166" i="4"/>
  <c r="BK165" i="4"/>
  <c r="BK131" i="4"/>
  <c r="J155" i="4"/>
  <c r="J153" i="4"/>
  <c r="BK128" i="4"/>
  <c r="J173" i="4"/>
  <c r="J201" i="5"/>
  <c r="BK177" i="5"/>
  <c r="J141" i="5"/>
  <c r="J129" i="5"/>
  <c r="J190" i="5"/>
  <c r="BK166" i="5"/>
  <c r="BK219" i="5"/>
  <c r="BK152" i="5"/>
  <c r="BK190" i="5"/>
  <c r="BK144" i="5"/>
  <c r="BK197" i="5"/>
  <c r="J228" i="5"/>
  <c r="J195" i="5"/>
  <c r="BK208" i="5"/>
  <c r="BK223" i="5"/>
  <c r="J164" i="5"/>
  <c r="J167" i="5"/>
  <c r="J145" i="5"/>
  <c r="BK166" i="6"/>
  <c r="BK158" i="6"/>
  <c r="J151" i="6"/>
  <c r="J167" i="6"/>
  <c r="J147" i="6"/>
  <c r="BK162" i="6"/>
  <c r="J129" i="6"/>
  <c r="J128" i="6"/>
  <c r="BK137" i="7"/>
  <c r="J135" i="7"/>
  <c r="BK133" i="7"/>
  <c r="BK140" i="7"/>
  <c r="BK245" i="8"/>
  <c r="BK196" i="8"/>
  <c r="BK182" i="8"/>
  <c r="BK215" i="8"/>
  <c r="BK249" i="8"/>
  <c r="J177" i="8"/>
  <c r="BK200" i="8"/>
  <c r="BK180" i="8"/>
  <c r="J132" i="8"/>
  <c r="J221" i="8"/>
  <c r="BK188" i="8"/>
  <c r="J237" i="9"/>
  <c r="J138" i="9"/>
  <c r="BK196" i="9"/>
  <c r="BK207" i="9"/>
  <c r="J205" i="9"/>
  <c r="BK130" i="9"/>
  <c r="J225" i="9"/>
  <c r="BK164" i="9"/>
  <c r="J221" i="9"/>
  <c r="BK184" i="9"/>
  <c r="BK162" i="10"/>
  <c r="BK214" i="10"/>
  <c r="BK152" i="10"/>
  <c r="BK166" i="10"/>
  <c r="J234" i="10"/>
  <c r="J152" i="10"/>
  <c r="BK228" i="10"/>
  <c r="BK156" i="10"/>
  <c r="BK212" i="10"/>
  <c r="J196" i="10"/>
  <c r="J126" i="10"/>
  <c r="J177" i="11"/>
  <c r="J169" i="11"/>
  <c r="BK182" i="11"/>
  <c r="J148" i="11"/>
  <c r="BK171" i="11"/>
  <c r="BK132" i="11"/>
  <c r="J132" i="11"/>
  <c r="BK130" i="11"/>
  <c r="J155" i="12"/>
  <c r="BK153" i="12"/>
  <c r="J130" i="12"/>
  <c r="J128" i="12"/>
  <c r="BK751" i="2"/>
  <c r="BK667" i="2"/>
  <c r="BK607" i="2"/>
  <c r="J429" i="2"/>
  <c r="J657" i="2"/>
  <c r="BK588" i="2"/>
  <c r="BK502" i="2"/>
  <c r="J287" i="2"/>
  <c r="BK752" i="2"/>
  <c r="J661" i="2"/>
  <c r="BK592" i="2"/>
  <c r="J525" i="2"/>
  <c r="BK359" i="2"/>
  <c r="BK164" i="2"/>
  <c r="BK634" i="2"/>
  <c r="BK506" i="2"/>
  <c r="J433" i="2"/>
  <c r="BK368" i="2"/>
  <c r="J679" i="2"/>
  <c r="J641" i="2"/>
  <c r="BK194" i="2"/>
  <c r="BK482" i="2"/>
  <c r="BK287" i="2"/>
  <c r="J665" i="2"/>
  <c r="BK396" i="2"/>
  <c r="BK693" i="2"/>
  <c r="J583" i="2"/>
  <c r="J508" i="2"/>
  <c r="BK337" i="2"/>
  <c r="BK347" i="2"/>
  <c r="J627" i="2"/>
  <c r="J555" i="2"/>
  <c r="BK420" i="2"/>
  <c r="J217" i="2"/>
  <c r="J730" i="2"/>
  <c r="J669" i="2"/>
  <c r="BK627" i="2"/>
  <c r="BK563" i="2"/>
  <c r="J545" i="2"/>
  <c r="J466" i="2"/>
  <c r="J306" i="2"/>
  <c r="J633" i="2"/>
  <c r="BK512" i="2"/>
  <c r="BK251" i="3"/>
  <c r="BK216" i="3"/>
  <c r="BK212" i="3"/>
  <c r="BK250" i="3"/>
  <c r="J188" i="3"/>
  <c r="BK208" i="3"/>
  <c r="BK137" i="3"/>
  <c r="J195" i="3"/>
  <c r="J204" i="3"/>
  <c r="BK166" i="3"/>
  <c r="BK240" i="3"/>
  <c r="J189" i="3"/>
  <c r="J152" i="3"/>
  <c r="J238" i="3"/>
  <c r="BK186" i="3"/>
  <c r="J136" i="3"/>
  <c r="J197" i="3"/>
  <c r="J135" i="3"/>
  <c r="BK154" i="4"/>
  <c r="J176" i="4"/>
  <c r="J156" i="4"/>
  <c r="J137" i="4"/>
  <c r="J179" i="4"/>
  <c r="J132" i="4"/>
  <c r="J148" i="4"/>
  <c r="BK146" i="4"/>
  <c r="J226" i="5"/>
  <c r="BK160" i="5"/>
  <c r="J134" i="5"/>
  <c r="BK194" i="5"/>
  <c r="J175" i="5"/>
  <c r="J158" i="5"/>
  <c r="J163" i="5"/>
  <c r="J183" i="5"/>
  <c r="J160" i="5"/>
  <c r="BK191" i="5"/>
  <c r="BK216" i="5"/>
  <c r="J214" i="5"/>
  <c r="BK207" i="5"/>
  <c r="BK189" i="5"/>
  <c r="J135" i="5"/>
  <c r="BK150" i="5"/>
  <c r="J133" i="6"/>
  <c r="BK131" i="6"/>
  <c r="BK138" i="6"/>
  <c r="BK147" i="6"/>
  <c r="J161" i="6"/>
  <c r="J162" i="6"/>
  <c r="J154" i="6"/>
  <c r="BK145" i="6"/>
  <c r="J124" i="7"/>
  <c r="J133" i="7"/>
  <c r="J122" i="7"/>
  <c r="J143" i="7"/>
  <c r="BK252" i="8"/>
  <c r="BK148" i="8"/>
  <c r="BK173" i="8"/>
  <c r="BK233" i="8"/>
  <c r="J242" i="8"/>
  <c r="J182" i="8"/>
  <c r="J252" i="8"/>
  <c r="J156" i="8"/>
  <c r="J188" i="8"/>
  <c r="J225" i="8"/>
  <c r="J154" i="8"/>
  <c r="BK124" i="8"/>
  <c r="J150" i="8"/>
  <c r="J215" i="8"/>
  <c r="J134" i="8"/>
  <c r="BK172" i="9"/>
  <c r="J178" i="9"/>
  <c r="BK178" i="9"/>
  <c r="BK144" i="9"/>
  <c r="J188" i="9"/>
  <c r="BK194" i="9"/>
  <c r="BK225" i="9"/>
  <c r="BK142" i="9"/>
  <c r="BK239" i="9"/>
  <c r="J186" i="9"/>
  <c r="BK178" i="10"/>
  <c r="J158" i="10"/>
  <c r="BK232" i="10"/>
  <c r="J231" i="10"/>
  <c r="J195" i="10"/>
  <c r="BK224" i="10"/>
  <c r="BK189" i="10"/>
  <c r="BK182" i="10"/>
  <c r="J202" i="10"/>
  <c r="J163" i="11"/>
  <c r="J187" i="11"/>
  <c r="J134" i="11"/>
  <c r="BK173" i="11"/>
  <c r="BK153" i="11"/>
  <c r="BK175" i="11"/>
  <c r="BK126" i="11"/>
  <c r="J124" i="12"/>
  <c r="J126" i="12"/>
  <c r="J159" i="12"/>
  <c r="J148" i="12"/>
  <c r="BK683" i="2"/>
  <c r="J594" i="2"/>
  <c r="BK450" i="2"/>
  <c r="J726" i="2"/>
  <c r="BK569" i="2"/>
  <c r="BK464" i="2"/>
  <c r="J312" i="2"/>
  <c r="BK750" i="2"/>
  <c r="BK673" i="2"/>
  <c r="J554" i="2"/>
  <c r="J478" i="2"/>
  <c r="J357" i="2"/>
  <c r="J183" i="2"/>
  <c r="BK611" i="2"/>
  <c r="J472" i="2"/>
  <c r="J204" i="2"/>
  <c r="BK666" i="2"/>
  <c r="BK527" i="2"/>
  <c r="BK687" i="2"/>
  <c r="BK448" i="2"/>
  <c r="BK186" i="2"/>
  <c r="J549" i="2"/>
  <c r="BK334" i="2"/>
  <c r="BK739" i="2"/>
  <c r="BK641" i="2"/>
  <c r="J492" i="2"/>
  <c r="J342" i="2"/>
  <c r="J390" i="2"/>
  <c r="BK154" i="2"/>
  <c r="J625" i="2"/>
  <c r="BK498" i="2"/>
  <c r="BK250" i="2"/>
  <c r="J683" i="2"/>
  <c r="J629" i="2"/>
  <c r="BK555" i="2"/>
  <c r="J442" i="2"/>
  <c r="J168" i="2"/>
  <c r="BK526" i="2"/>
  <c r="J504" i="2"/>
  <c r="J241" i="3"/>
  <c r="BK133" i="3"/>
  <c r="J158" i="3"/>
  <c r="BK207" i="3"/>
  <c r="BK215" i="3"/>
  <c r="J253" i="3"/>
  <c r="J209" i="3"/>
  <c r="J207" i="3"/>
  <c r="J148" i="3"/>
  <c r="BK190" i="3"/>
  <c r="BK239" i="3"/>
  <c r="BK188" i="3"/>
  <c r="BK259" i="3"/>
  <c r="BK210" i="3"/>
  <c r="J190" i="3"/>
  <c r="J139" i="3"/>
  <c r="BK237" i="3"/>
  <c r="J171" i="3"/>
  <c r="J221" i="3"/>
  <c r="J170" i="3"/>
  <c r="BK166" i="4"/>
  <c r="J149" i="4"/>
  <c r="J131" i="4"/>
  <c r="BK140" i="4"/>
  <c r="J145" i="4"/>
  <c r="BK159" i="4"/>
  <c r="BK155" i="4"/>
  <c r="BK169" i="4"/>
  <c r="J220" i="5"/>
  <c r="J180" i="5"/>
  <c r="J137" i="5"/>
  <c r="BK227" i="5"/>
  <c r="BK185" i="5"/>
  <c r="J148" i="5"/>
  <c r="BK129" i="5"/>
  <c r="J165" i="5"/>
  <c r="J222" i="5"/>
  <c r="BK182" i="5"/>
  <c r="BK159" i="5"/>
  <c r="J225" i="5"/>
  <c r="BK156" i="5"/>
  <c r="BK204" i="5"/>
  <c r="BK229" i="5"/>
  <c r="BK128" i="5"/>
  <c r="BK176" i="5"/>
  <c r="J144" i="5"/>
  <c r="J168" i="5"/>
  <c r="BK159" i="6"/>
  <c r="BK156" i="6"/>
  <c r="BK155" i="6"/>
  <c r="BK137" i="6"/>
  <c r="J145" i="6"/>
  <c r="J135" i="6"/>
  <c r="BK136" i="6"/>
  <c r="BK139" i="7"/>
  <c r="J144" i="7"/>
  <c r="J123" i="7"/>
  <c r="J128" i="7"/>
  <c r="BK138" i="7"/>
  <c r="J240" i="8"/>
  <c r="BK140" i="8"/>
  <c r="BK164" i="8"/>
  <c r="J192" i="8"/>
  <c r="J231" i="8"/>
  <c r="BK250" i="8"/>
  <c r="J250" i="8"/>
  <c r="J140" i="8"/>
  <c r="BK211" i="8"/>
  <c r="BK248" i="8"/>
  <c r="J152" i="8"/>
  <c r="BK247" i="8"/>
  <c r="J200" i="8"/>
  <c r="J148" i="8"/>
  <c r="J234" i="9"/>
  <c r="J159" i="9"/>
  <c r="BK205" i="9"/>
  <c r="BK150" i="9"/>
  <c r="J200" i="9"/>
  <c r="BK215" i="9"/>
  <c r="J223" i="9"/>
  <c r="J196" i="9"/>
  <c r="BK223" i="9"/>
  <c r="J231" i="9"/>
  <c r="J232" i="10"/>
  <c r="J214" i="10"/>
  <c r="J229" i="10"/>
  <c r="BK176" i="10"/>
  <c r="BK210" i="10"/>
  <c r="BK231" i="10"/>
  <c r="J124" i="10"/>
  <c r="J191" i="10"/>
  <c r="J224" i="10"/>
  <c r="J208" i="10"/>
  <c r="J178" i="10"/>
  <c r="BK157" i="11"/>
  <c r="BK161" i="11"/>
  <c r="J182" i="11"/>
  <c r="J153" i="11"/>
  <c r="J146" i="11"/>
  <c r="J173" i="11"/>
  <c r="J167" i="11"/>
  <c r="J164" i="12"/>
  <c r="BK144" i="12"/>
  <c r="J163" i="12"/>
  <c r="BK128" i="12"/>
  <c r="J138" i="12"/>
  <c r="BK699" i="2"/>
  <c r="J592" i="2"/>
  <c r="BK351" i="2"/>
  <c r="BK573" i="2"/>
  <c r="BK406" i="2"/>
  <c r="BK166" i="2"/>
  <c r="BK679" i="2"/>
  <c r="J571" i="2"/>
  <c r="J444" i="2"/>
  <c r="J335" i="2"/>
  <c r="BK217" i="2"/>
  <c r="J607" i="2"/>
  <c r="BK504" i="2"/>
  <c r="J384" i="2"/>
  <c r="J207" i="2"/>
  <c r="J655" i="2"/>
  <c r="BK590" i="2"/>
  <c r="J334" i="2"/>
  <c r="BK598" i="2"/>
  <c r="J302" i="2"/>
  <c r="BK653" i="2"/>
  <c r="BK478" i="2"/>
  <c r="BK390" i="2"/>
  <c r="J188" i="2"/>
  <c r="J699" i="2"/>
  <c r="J596" i="2"/>
  <c r="J527" i="2"/>
  <c r="BK442" i="2"/>
  <c r="BK335" i="2"/>
  <c r="J345" i="2"/>
  <c r="J739" i="2"/>
  <c r="J569" i="2"/>
  <c r="BK429" i="2"/>
  <c r="BK342" i="2"/>
  <c r="J148" i="2"/>
  <c r="J671" i="2"/>
  <c r="BK625" i="2"/>
  <c r="BK551" i="2"/>
  <c r="J460" i="2"/>
  <c r="BK302" i="2"/>
  <c r="J604" i="2"/>
  <c r="J506" i="2"/>
  <c r="BK247" i="3"/>
  <c r="J259" i="3"/>
  <c r="J201" i="3"/>
  <c r="J231" i="3"/>
  <c r="BK171" i="3"/>
  <c r="J218" i="3"/>
  <c r="J162" i="3"/>
  <c r="J220" i="3"/>
  <c r="BK183" i="3"/>
  <c r="BK138" i="3"/>
  <c r="BK224" i="3"/>
  <c r="BK156" i="3"/>
  <c r="BK194" i="3"/>
  <c r="BK154" i="3"/>
  <c r="BK218" i="3"/>
  <c r="J192" i="3"/>
  <c r="BK140" i="3"/>
  <c r="J213" i="3"/>
  <c r="BK187" i="3"/>
  <c r="J249" i="3"/>
  <c r="BK205" i="3"/>
  <c r="BK170" i="3"/>
  <c r="J211" i="3"/>
  <c r="J171" i="4"/>
  <c r="J152" i="4"/>
  <c r="J130" i="4"/>
  <c r="BK164" i="4"/>
  <c r="J136" i="4"/>
  <c r="BK178" i="4"/>
  <c r="J170" i="4"/>
  <c r="BK174" i="4"/>
  <c r="J150" i="4"/>
  <c r="J194" i="5"/>
  <c r="J159" i="5"/>
  <c r="J131" i="5"/>
  <c r="J188" i="5"/>
  <c r="BK147" i="5"/>
  <c r="BK154" i="5"/>
  <c r="J202" i="5"/>
  <c r="BK137" i="5"/>
  <c r="J211" i="5"/>
  <c r="BK153" i="5"/>
  <c r="J206" i="5"/>
  <c r="J150" i="5"/>
  <c r="BK211" i="5"/>
  <c r="J142" i="5"/>
  <c r="J186" i="5"/>
  <c r="BK193" i="5"/>
  <c r="BK148" i="5"/>
  <c r="J156" i="5"/>
  <c r="J127" i="5"/>
  <c r="BK154" i="6"/>
  <c r="J153" i="6"/>
  <c r="BK128" i="6"/>
  <c r="BK139" i="6"/>
  <c r="BK161" i="6"/>
  <c r="BK133" i="6"/>
  <c r="J160" i="6"/>
  <c r="BK123" i="7"/>
  <c r="J142" i="7"/>
  <c r="BK127" i="7"/>
  <c r="J134" i="7"/>
  <c r="J196" i="8"/>
  <c r="BK242" i="8"/>
  <c r="J244" i="8"/>
  <c r="BK130" i="8"/>
  <c r="J175" i="8"/>
  <c r="BK171" i="8"/>
  <c r="BK209" i="8"/>
  <c r="BK177" i="8"/>
  <c r="J173" i="8"/>
  <c r="BK229" i="8"/>
  <c r="BK217" i="8"/>
  <c r="BK136" i="8"/>
  <c r="J140" i="9"/>
  <c r="BK203" i="9"/>
  <c r="J198" i="9"/>
  <c r="BK198" i="9"/>
  <c r="J217" i="9"/>
  <c r="J155" i="9"/>
  <c r="J236" i="9"/>
  <c r="BK140" i="9"/>
  <c r="BK200" i="9"/>
  <c r="J194" i="10"/>
  <c r="BK142" i="10"/>
  <c r="BK188" i="10"/>
  <c r="BK197" i="10"/>
  <c r="J226" i="10"/>
  <c r="BK193" i="10"/>
  <c r="J220" i="10"/>
  <c r="BK200" i="10"/>
  <c r="J172" i="10"/>
  <c r="BK208" i="10"/>
  <c r="BK204" i="10"/>
  <c r="BK128" i="10"/>
  <c r="BK142" i="11"/>
  <c r="J142" i="11"/>
  <c r="BK179" i="11"/>
  <c r="BK155" i="11"/>
  <c r="BK122" i="11"/>
  <c r="J130" i="11"/>
  <c r="BK128" i="11"/>
  <c r="J162" i="12"/>
  <c r="BK130" i="12"/>
  <c r="BK126" i="12"/>
  <c r="J150" i="12"/>
  <c r="J720" i="2"/>
  <c r="BK657" i="2"/>
  <c r="J579" i="2"/>
  <c r="BK428" i="2"/>
  <c r="J716" i="2"/>
  <c r="BK571" i="2"/>
  <c r="J470" i="2"/>
  <c r="J347" i="2"/>
  <c r="J693" i="2"/>
  <c r="J647" i="2"/>
  <c r="BK533" i="2"/>
  <c r="BK433" i="2"/>
  <c r="J307" i="2"/>
  <c r="BK190" i="2"/>
  <c r="J635" i="2"/>
  <c r="BK500" i="2"/>
  <c r="BK364" i="2"/>
  <c r="J150" i="2"/>
  <c r="BK525" i="2"/>
  <c r="BK314" i="2"/>
  <c r="BK545" i="2"/>
  <c r="J154" i="2"/>
  <c r="BK489" i="2"/>
  <c r="J247" i="2"/>
  <c r="BK663" i="2"/>
  <c r="BK557" i="2"/>
  <c r="J457" i="2"/>
  <c r="BK148" i="2"/>
  <c r="J160" i="2"/>
  <c r="BK492" i="2"/>
  <c r="J254" i="2"/>
  <c r="BK146" i="2"/>
  <c r="J663" i="2"/>
  <c r="J559" i="2"/>
  <c r="J496" i="2"/>
  <c r="BK311" i="2"/>
  <c r="BK158" i="2"/>
  <c r="BK547" i="2"/>
  <c r="BK242" i="3"/>
  <c r="J222" i="3"/>
  <c r="BK185" i="3"/>
  <c r="BK197" i="3"/>
  <c r="J224" i="3"/>
  <c r="BK236" i="3"/>
  <c r="BK193" i="3"/>
  <c r="J252" i="3"/>
  <c r="BK159" i="3"/>
  <c r="J203" i="3"/>
  <c r="J155" i="3"/>
  <c r="BK182" i="3"/>
  <c r="J248" i="3"/>
  <c r="BK220" i="3"/>
  <c r="BK152" i="3"/>
  <c r="J251" i="3"/>
  <c r="BK153" i="3"/>
  <c r="BK163" i="3"/>
  <c r="BK177" i="4"/>
  <c r="J161" i="4"/>
  <c r="J143" i="4"/>
  <c r="J133" i="4"/>
  <c r="J160" i="4"/>
  <c r="J169" i="4"/>
  <c r="J168" i="4"/>
  <c r="J189" i="5"/>
  <c r="BK158" i="5"/>
  <c r="BK205" i="5"/>
  <c r="J179" i="5"/>
  <c r="J173" i="5"/>
  <c r="BK231" i="5"/>
  <c r="BK181" i="5"/>
  <c r="J229" i="5"/>
  <c r="J209" i="5"/>
  <c r="J174" i="5"/>
  <c r="J232" i="5"/>
  <c r="BK186" i="5"/>
  <c r="J221" i="5"/>
  <c r="BK220" i="5"/>
  <c r="BK224" i="5"/>
  <c r="J152" i="5"/>
  <c r="J191" i="5"/>
  <c r="J147" i="5"/>
  <c r="J126" i="6"/>
  <c r="J142" i="6"/>
  <c r="BK163" i="6"/>
  <c r="BK168" i="6"/>
  <c r="J164" i="6"/>
  <c r="BK144" i="6"/>
  <c r="BK151" i="6"/>
  <c r="J136" i="7"/>
  <c r="BK143" i="7"/>
  <c r="BK135" i="7"/>
  <c r="BK156" i="8"/>
  <c r="BK138" i="8"/>
  <c r="BK231" i="8"/>
  <c r="J246" i="8"/>
  <c r="J174" i="8"/>
  <c r="BK251" i="8"/>
  <c r="BK128" i="8"/>
  <c r="BK186" i="8"/>
  <c r="BK192" i="8"/>
  <c r="BK241" i="8"/>
  <c r="BK240" i="8"/>
  <c r="J162" i="8"/>
  <c r="J160" i="8"/>
  <c r="J215" i="9"/>
  <c r="BK134" i="9"/>
  <c r="BK168" i="9"/>
  <c r="BK146" i="9"/>
  <c r="BK173" i="9"/>
  <c r="J211" i="9"/>
  <c r="BK175" i="9"/>
  <c r="J194" i="9"/>
  <c r="J126" i="9"/>
  <c r="J166" i="9"/>
  <c r="BK164" i="10"/>
  <c r="BK138" i="10"/>
  <c r="BK190" i="10"/>
  <c r="J186" i="10"/>
  <c r="BK124" i="10"/>
  <c r="J168" i="10"/>
  <c r="BK148" i="10"/>
  <c r="BK170" i="10"/>
  <c r="J154" i="10"/>
  <c r="BK134" i="10"/>
  <c r="J134" i="10"/>
  <c r="J147" i="11"/>
  <c r="J180" i="11"/>
  <c r="BK148" i="11"/>
  <c r="J178" i="11"/>
  <c r="BK165" i="11"/>
  <c r="BK136" i="12"/>
  <c r="J134" i="12"/>
  <c r="BK164" i="12"/>
  <c r="J144" i="12"/>
  <c r="J136" i="12"/>
  <c r="J681" i="2"/>
  <c r="J615" i="2"/>
  <c r="J146" i="2"/>
  <c r="J623" i="2"/>
  <c r="J489" i="2"/>
  <c r="J403" i="2"/>
  <c r="BK184" i="2"/>
  <c r="BK691" i="2"/>
  <c r="BK659" i="2"/>
  <c r="J563" i="2"/>
  <c r="J437" i="2"/>
  <c r="BK259" i="2"/>
  <c r="J703" i="2"/>
  <c r="J573" i="2"/>
  <c r="J447" i="2"/>
  <c r="J359" i="2"/>
  <c r="J687" i="2"/>
  <c r="BK604" i="2"/>
  <c r="J464" i="2"/>
  <c r="BK207" i="2"/>
  <c r="BK559" i="2"/>
  <c r="J337" i="2"/>
  <c r="J184" i="2"/>
  <c r="BK671" i="2"/>
  <c r="J613" i="2"/>
  <c r="J281" i="2"/>
  <c r="J718" i="2"/>
  <c r="J667" i="2"/>
  <c r="BK567" i="2"/>
  <c r="J411" i="2"/>
  <c r="J752" i="2"/>
  <c r="BK298" i="2"/>
  <c r="J732" i="2"/>
  <c r="J568" i="2"/>
  <c r="J425" i="2"/>
  <c r="J233" i="2"/>
  <c r="J634" i="2"/>
  <c r="J588" i="2"/>
  <c r="J134" i="3"/>
  <c r="J151" i="3"/>
  <c r="BK222" i="3"/>
  <c r="J156" i="3"/>
  <c r="BK162" i="3"/>
  <c r="BK155" i="3"/>
  <c r="J179" i="3"/>
  <c r="J255" i="3"/>
  <c r="J236" i="3"/>
  <c r="J205" i="3"/>
  <c r="BK169" i="3"/>
  <c r="J237" i="3"/>
  <c r="BK195" i="3"/>
  <c r="J133" i="3"/>
  <c r="BK244" i="3"/>
  <c r="J186" i="3"/>
  <c r="J143" i="3"/>
  <c r="J183" i="3"/>
  <c r="BK168" i="4"/>
  <c r="J142" i="4"/>
  <c r="BK172" i="4"/>
  <c r="BK142" i="4"/>
  <c r="J167" i="4"/>
  <c r="BK129" i="4"/>
  <c r="J146" i="4"/>
  <c r="BK173" i="4"/>
  <c r="BK143" i="4"/>
  <c r="BK192" i="5"/>
  <c r="BK161" i="5"/>
  <c r="BK133" i="5"/>
  <c r="BK195" i="5"/>
  <c r="J178" i="5"/>
  <c r="BK131" i="5"/>
  <c r="BK168" i="5"/>
  <c r="BK228" i="5"/>
  <c r="BK180" i="5"/>
  <c r="BK134" i="5"/>
  <c r="J196" i="5"/>
  <c r="BK222" i="5"/>
  <c r="J185" i="5"/>
  <c r="J204" i="5"/>
  <c r="BK200" i="5"/>
  <c r="BK178" i="5"/>
  <c r="BK151" i="5"/>
  <c r="BK175" i="5"/>
  <c r="J150" i="6"/>
  <c r="J144" i="6"/>
  <c r="BK130" i="6"/>
  <c r="J166" i="6"/>
  <c r="BK167" i="6"/>
  <c r="BK129" i="6"/>
  <c r="BK160" i="6"/>
  <c r="BK142" i="6"/>
  <c r="BK144" i="7"/>
  <c r="BK125" i="7"/>
  <c r="J130" i="7"/>
  <c r="J140" i="7"/>
  <c r="BK205" i="8"/>
  <c r="J207" i="8"/>
  <c r="BK126" i="8"/>
  <c r="BK132" i="8"/>
  <c r="BK225" i="8"/>
  <c r="BK207" i="8"/>
  <c r="J251" i="8"/>
  <c r="J166" i="8"/>
  <c r="BK190" i="8"/>
  <c r="J233" i="8"/>
  <c r="BK184" i="8"/>
  <c r="J128" i="8"/>
  <c r="BK217" i="9"/>
  <c r="J136" i="9"/>
  <c r="J228" i="9"/>
  <c r="BK152" i="9"/>
  <c r="BK234" i="9"/>
  <c r="J150" i="9"/>
  <c r="BK161" i="9"/>
  <c r="J230" i="9"/>
  <c r="J207" i="9"/>
  <c r="BK186" i="9"/>
  <c r="J146" i="9"/>
  <c r="J184" i="10"/>
  <c r="BK172" i="10"/>
  <c r="J212" i="10"/>
  <c r="J225" i="10"/>
  <c r="J132" i="10"/>
  <c r="J204" i="10"/>
  <c r="BK126" i="10"/>
  <c r="BK229" i="10"/>
  <c r="BK154" i="10"/>
  <c r="J148" i="10"/>
  <c r="BK140" i="10"/>
  <c r="J188" i="10"/>
  <c r="BK169" i="11"/>
  <c r="BK187" i="11"/>
  <c r="J184" i="11"/>
  <c r="BK144" i="11"/>
  <c r="J165" i="11"/>
  <c r="BK140" i="11"/>
  <c r="J138" i="11"/>
  <c r="BK180" i="11"/>
  <c r="BK122" i="12"/>
  <c r="BK148" i="12"/>
  <c r="BK124" i="12"/>
  <c r="J140" i="12"/>
  <c r="BK716" i="2"/>
  <c r="J643" i="2"/>
  <c r="J530" i="2"/>
  <c r="BK243" i="2"/>
  <c r="J575" i="2"/>
  <c r="BK447" i="2"/>
  <c r="BK248" i="2"/>
  <c r="BK675" i="2"/>
  <c r="BK623" i="2"/>
  <c r="BK479" i="2"/>
  <c r="J364" i="2"/>
  <c r="BK233" i="2"/>
  <c r="J675" i="2"/>
  <c r="J598" i="2"/>
  <c r="BK444" i="2"/>
  <c r="J166" i="2"/>
  <c r="J649" i="2"/>
  <c r="J448" i="2"/>
  <c r="BK647" i="2"/>
  <c r="BK349" i="2"/>
  <c r="J673" i="2"/>
  <c r="J483" i="2"/>
  <c r="J311" i="2"/>
  <c r="J751" i="2"/>
  <c r="BK669" i="2"/>
  <c r="BK510" i="2"/>
  <c r="BK366" i="2"/>
  <c r="J179" i="2"/>
  <c r="BK496" i="2"/>
  <c r="J175" i="2"/>
  <c r="BK565" i="2"/>
  <c r="BK486" i="2"/>
  <c r="J314" i="2"/>
  <c r="J537" i="2"/>
  <c r="BK255" i="3"/>
  <c r="J239" i="3"/>
  <c r="BK231" i="3"/>
  <c r="J196" i="3"/>
  <c r="J198" i="3"/>
  <c r="BK258" i="3"/>
  <c r="BK184" i="3"/>
  <c r="BK235" i="3"/>
  <c r="BK136" i="3"/>
  <c r="J178" i="3"/>
  <c r="BK226" i="3"/>
  <c r="J173" i="3"/>
  <c r="BK132" i="3"/>
  <c r="BK232" i="3"/>
  <c r="J202" i="3"/>
  <c r="J247" i="3"/>
  <c r="J194" i="3"/>
  <c r="BK254" i="3"/>
  <c r="BK189" i="3"/>
  <c r="BK139" i="3"/>
  <c r="J164" i="4"/>
  <c r="BK133" i="4"/>
  <c r="J129" i="4"/>
  <c r="J175" i="4"/>
  <c r="BK170" i="4"/>
  <c r="BK161" i="4"/>
  <c r="BK156" i="4"/>
  <c r="BK198" i="5"/>
  <c r="J162" i="5"/>
  <c r="J223" i="5"/>
  <c r="BK130" i="5"/>
  <c r="J199" i="5"/>
  <c r="BK172" i="5"/>
  <c r="BK199" i="5"/>
  <c r="BK135" i="6"/>
  <c r="J155" i="6"/>
  <c r="J131" i="6"/>
  <c r="J168" i="6"/>
  <c r="J146" i="6"/>
  <c r="J152" i="6"/>
  <c r="J141" i="7"/>
  <c r="BK124" i="7"/>
  <c r="BK145" i="7"/>
  <c r="BK129" i="7"/>
  <c r="BK122" i="7"/>
  <c r="J249" i="8"/>
  <c r="J144" i="8"/>
  <c r="BK221" i="8"/>
  <c r="BK169" i="8"/>
  <c r="J198" i="8"/>
  <c r="J190" i="8"/>
  <c r="BK246" i="8"/>
  <c r="BK244" i="8"/>
  <c r="J171" i="8"/>
  <c r="J241" i="8"/>
  <c r="J142" i="8"/>
  <c r="BK209" i="9"/>
  <c r="BK219" i="9"/>
  <c r="J238" i="9"/>
  <c r="BK192" i="9"/>
  <c r="BK230" i="9"/>
  <c r="J161" i="9"/>
  <c r="BK190" i="9"/>
  <c r="J170" i="9"/>
  <c r="BK159" i="9"/>
  <c r="BK235" i="9"/>
  <c r="BK157" i="9"/>
  <c r="J182" i="10"/>
  <c r="BK144" i="10"/>
  <c r="BK194" i="10"/>
  <c r="J228" i="10"/>
  <c r="BK130" i="10"/>
  <c r="BK198" i="10"/>
  <c r="J122" i="10"/>
  <c r="BK222" i="10"/>
  <c r="J164" i="10"/>
  <c r="BK220" i="10"/>
  <c r="BK160" i="10"/>
  <c r="J161" i="11"/>
  <c r="BK151" i="11"/>
  <c r="J171" i="11"/>
  <c r="J126" i="11"/>
  <c r="BK138" i="12"/>
  <c r="BK142" i="12"/>
  <c r="J153" i="12"/>
  <c r="BK668" i="2"/>
  <c r="BK633" i="2"/>
  <c r="BK568" i="2"/>
  <c r="BK324" i="2"/>
  <c r="J619" i="2"/>
  <c r="J486" i="2"/>
  <c r="J258" i="2"/>
  <c r="BK701" i="2"/>
  <c r="BK635" i="2"/>
  <c r="J494" i="2"/>
  <c r="BK261" i="2"/>
  <c r="BK199" i="2"/>
  <c r="BK619" i="2"/>
  <c r="J565" i="2"/>
  <c r="J401" i="2"/>
  <c r="BK160" i="2"/>
  <c r="J653" i="2"/>
  <c r="BK579" i="2"/>
  <c r="J245" i="2"/>
  <c r="BK606" i="2"/>
  <c r="J354" i="2"/>
  <c r="J144" i="2"/>
  <c r="J368" i="2"/>
  <c r="J158" i="2"/>
  <c r="J539" i="2"/>
  <c r="BK409" i="2"/>
  <c r="J194" i="2"/>
  <c r="J382" i="2"/>
  <c r="J510" i="2"/>
  <c r="BK248" i="3"/>
  <c r="BK206" i="3"/>
  <c r="J229" i="3"/>
  <c r="J146" i="3"/>
  <c r="BK203" i="3"/>
  <c r="J242" i="3"/>
  <c r="BK146" i="3"/>
  <c r="J245" i="3"/>
  <c r="BK143" i="3"/>
  <c r="J180" i="3"/>
  <c r="J214" i="3"/>
  <c r="BK165" i="3"/>
  <c r="BK181" i="3"/>
  <c r="BK253" i="3"/>
  <c r="BK200" i="3"/>
  <c r="BK148" i="3"/>
  <c r="BK219" i="3"/>
  <c r="J165" i="3"/>
  <c r="BK196" i="3"/>
  <c r="J141" i="4"/>
  <c r="J151" i="4"/>
  <c r="BK132" i="4"/>
  <c r="BK144" i="4"/>
  <c r="BK130" i="4"/>
  <c r="J154" i="4"/>
  <c r="BK160" i="4"/>
  <c r="BK232" i="5"/>
  <c r="BK164" i="5"/>
  <c r="BK132" i="5"/>
  <c r="BK183" i="5"/>
  <c r="BK163" i="5"/>
  <c r="J207" i="5"/>
  <c r="J153" i="5"/>
  <c r="BK214" i="5"/>
  <c r="BK179" i="5"/>
  <c r="BK141" i="5"/>
  <c r="BK213" i="5"/>
  <c r="BK157" i="5"/>
  <c r="BK201" i="5"/>
  <c r="BK138" i="5"/>
  <c r="BK127" i="5"/>
  <c r="J192" i="5"/>
  <c r="J161" i="5"/>
  <c r="J227" i="5"/>
  <c r="J166" i="5"/>
  <c r="BK139" i="5"/>
  <c r="F36" i="6"/>
  <c r="BK146" i="7"/>
  <c r="J132" i="7"/>
  <c r="BK132" i="7"/>
  <c r="J127" i="7"/>
  <c r="BK154" i="8"/>
  <c r="BK243" i="8"/>
  <c r="BK237" i="8"/>
  <c r="BK166" i="8"/>
  <c r="BK203" i="8"/>
  <c r="J245" i="8"/>
  <c r="J169" i="8"/>
  <c r="J227" i="8"/>
  <c r="BK227" i="8"/>
  <c r="J235" i="8"/>
  <c r="BK160" i="8"/>
  <c r="J186" i="8"/>
  <c r="BK228" i="9"/>
  <c r="BK136" i="9"/>
  <c r="BK211" i="9"/>
  <c r="J148" i="9"/>
  <c r="J175" i="9"/>
  <c r="J192" i="9"/>
  <c r="J172" i="9"/>
  <c r="J168" i="9"/>
  <c r="BK238" i="9"/>
  <c r="J190" i="9"/>
  <c r="BK180" i="10"/>
  <c r="BK226" i="10"/>
  <c r="BK186" i="10"/>
  <c r="J138" i="10"/>
  <c r="BK206" i="10"/>
  <c r="J162" i="10"/>
  <c r="BK216" i="10"/>
  <c r="BK196" i="10"/>
  <c r="J144" i="10"/>
  <c r="BK158" i="10"/>
  <c r="J206" i="10"/>
  <c r="BK136" i="10"/>
  <c r="J159" i="11"/>
  <c r="J136" i="11"/>
  <c r="BK184" i="11"/>
  <c r="J151" i="11"/>
  <c r="BK167" i="11"/>
  <c r="BK159" i="11"/>
  <c r="BK124" i="11"/>
  <c r="BK159" i="12"/>
  <c r="BK155" i="12"/>
  <c r="BK132" i="12"/>
  <c r="BK157" i="12"/>
  <c r="J122" i="12"/>
  <c r="BK732" i="2"/>
  <c r="J611" i="2"/>
  <c r="J529" i="2"/>
  <c r="BK258" i="2"/>
  <c r="BK602" i="2"/>
  <c r="BK537" i="2"/>
  <c r="BK466" i="2"/>
  <c r="BK245" i="2"/>
  <c r="BK726" i="2"/>
  <c r="BK649" i="2"/>
  <c r="J482" i="2"/>
  <c r="BK424" i="2"/>
  <c r="BK254" i="2"/>
  <c r="J659" i="2"/>
  <c r="J567" i="2"/>
  <c r="J420" i="2"/>
  <c r="J680" i="2"/>
  <c r="BK617" i="2"/>
  <c r="BK416" i="2"/>
  <c r="BK171" i="2"/>
  <c r="BK357" i="2"/>
  <c r="BK150" i="2"/>
  <c r="J600" i="2"/>
  <c r="J502" i="2"/>
  <c r="J424" i="2"/>
  <c r="J199" i="2"/>
  <c r="BK643" i="2"/>
  <c r="J590" i="2"/>
  <c r="BK553" i="2"/>
  <c r="BK457" i="2"/>
  <c r="BK307" i="2"/>
  <c r="BK613" i="2"/>
  <c r="J512" i="2"/>
  <c r="BK188" i="2"/>
  <c r="J243" i="3"/>
  <c r="J226" i="3"/>
  <c r="BK241" i="3"/>
  <c r="BK198" i="3"/>
  <c r="J138" i="3"/>
  <c r="J175" i="3"/>
  <c r="BK225" i="3"/>
  <c r="J154" i="3"/>
  <c r="J210" i="3"/>
  <c r="J145" i="3"/>
  <c r="J225" i="3"/>
  <c r="BK160" i="3"/>
  <c r="BK201" i="3"/>
  <c r="BK157" i="3"/>
  <c r="J233" i="3"/>
  <c r="J176" i="3"/>
  <c r="BK204" i="3"/>
  <c r="BK135" i="3"/>
  <c r="J208" i="3"/>
  <c r="BK256" i="3"/>
  <c r="BK246" i="3"/>
  <c r="J234" i="3"/>
  <c r="BK229" i="3"/>
  <c r="BK211" i="3"/>
  <c r="BK180" i="3"/>
  <c r="BK175" i="3"/>
  <c r="J166" i="3"/>
  <c r="J161" i="3"/>
  <c r="J235" i="3"/>
  <c r="J184" i="3"/>
  <c r="J140" i="4"/>
  <c r="BK167" i="4"/>
  <c r="BK137" i="4"/>
  <c r="J172" i="4"/>
  <c r="BK148" i="4"/>
  <c r="BK176" i="4"/>
  <c r="BK158" i="4"/>
  <c r="BK202" i="5"/>
  <c r="BK174" i="5"/>
  <c r="J151" i="5"/>
  <c r="BK209" i="5"/>
  <c r="J177" i="5"/>
  <c r="J128" i="5"/>
  <c r="J218" i="5"/>
  <c r="BK143" i="5"/>
  <c r="J210" i="5"/>
  <c r="J143" i="5"/>
  <c r="J216" i="5"/>
  <c r="J133" i="5"/>
  <c r="J197" i="5"/>
  <c r="J213" i="5"/>
  <c r="BK203" i="5"/>
  <c r="J182" i="5"/>
  <c r="J130" i="5"/>
  <c r="J149" i="5"/>
  <c r="J159" i="6"/>
  <c r="J156" i="6"/>
  <c r="J139" i="6"/>
  <c r="J137" i="6"/>
  <c r="J136" i="6"/>
  <c r="J130" i="6"/>
  <c r="J129" i="7"/>
  <c r="BK142" i="7"/>
  <c r="BK134" i="7"/>
  <c r="J125" i="7"/>
  <c r="J203" i="8"/>
  <c r="BK235" i="8"/>
  <c r="J217" i="8"/>
  <c r="J194" i="8"/>
  <c r="J209" i="8"/>
  <c r="J213" i="8"/>
  <c r="BK174" i="8"/>
  <c r="J184" i="8"/>
  <c r="J237" i="8"/>
  <c r="J130" i="8"/>
  <c r="J138" i="8"/>
  <c r="BK170" i="9"/>
  <c r="BK213" i="9"/>
  <c r="BK236" i="9"/>
  <c r="J173" i="9"/>
  <c r="J142" i="9"/>
  <c r="J235" i="9"/>
  <c r="J152" i="9"/>
  <c r="BK132" i="9"/>
  <c r="J219" i="9"/>
  <c r="BK225" i="10"/>
  <c r="J230" i="10"/>
  <c r="BK191" i="10"/>
  <c r="J200" i="10"/>
  <c r="J125" i="10"/>
  <c r="BK125" i="10"/>
  <c r="J136" i="10"/>
  <c r="J190" i="10"/>
  <c r="J170" i="10"/>
  <c r="J218" i="10"/>
  <c r="J166" i="10"/>
  <c r="J176" i="10"/>
  <c r="BK138" i="11"/>
  <c r="BK149" i="11"/>
  <c r="BK136" i="11"/>
  <c r="BK146" i="11"/>
  <c r="BK150" i="11"/>
  <c r="BK134" i="11"/>
  <c r="BK140" i="12"/>
  <c r="J142" i="12"/>
  <c r="BK146" i="12"/>
  <c r="J666" i="2"/>
  <c r="J454" i="2"/>
  <c r="J186" i="2"/>
  <c r="BK596" i="2"/>
  <c r="BK483" i="2"/>
  <c r="J351" i="2"/>
  <c r="BK168" i="2"/>
  <c r="J685" i="2"/>
  <c r="J651" i="2"/>
  <c r="BK543" i="2"/>
  <c r="J450" i="2"/>
  <c r="BK401" i="2"/>
  <c r="J250" i="2"/>
  <c r="BK639" i="2"/>
  <c r="BK474" i="2"/>
  <c r="J366" i="2"/>
  <c r="BK703" i="2"/>
  <c r="J487" i="2"/>
  <c r="J190" i="2"/>
  <c r="BK382" i="2"/>
  <c r="BK142" i="2"/>
  <c r="BK531" i="2"/>
  <c r="J248" i="2"/>
  <c r="BK680" i="2"/>
  <c r="J531" i="2"/>
  <c r="BK437" i="2"/>
  <c r="J259" i="2"/>
  <c r="BK380" i="2"/>
  <c r="J142" i="2"/>
  <c r="BK586" i="2"/>
  <c r="BK487" i="2"/>
  <c r="J298" i="2"/>
  <c r="BK718" i="2"/>
  <c r="J577" i="2"/>
  <c r="J526" i="2"/>
  <c r="J271" i="2"/>
  <c r="BK577" i="2"/>
  <c r="BK508" i="2"/>
  <c r="J227" i="3"/>
  <c r="J254" i="3"/>
  <c r="BK199" i="3"/>
  <c r="BK213" i="3"/>
  <c r="BK145" i="3"/>
  <c r="J163" i="3"/>
  <c r="J219" i="3"/>
  <c r="BK151" i="3"/>
  <c r="BK175" i="4"/>
  <c r="BK136" i="4"/>
  <c r="J134" i="4"/>
  <c r="J159" i="4"/>
  <c r="BK151" i="4"/>
  <c r="J174" i="4"/>
  <c r="BK141" i="4"/>
  <c r="J219" i="5"/>
  <c r="J170" i="5"/>
  <c r="BK142" i="5"/>
  <c r="BK218" i="5"/>
  <c r="J187" i="5"/>
  <c r="BK145" i="5"/>
  <c r="J203" i="5"/>
  <c r="J224" i="5"/>
  <c r="J208" i="5"/>
  <c r="BK165" i="5"/>
  <c r="J230" i="5"/>
  <c r="J138" i="5"/>
  <c r="J193" i="5"/>
  <c r="BK225" i="5"/>
  <c r="J215" i="5"/>
  <c r="BK187" i="5"/>
  <c r="BK146" i="5"/>
  <c r="J146" i="5"/>
  <c r="BK153" i="6"/>
  <c r="J138" i="6"/>
  <c r="J132" i="6"/>
  <c r="BK140" i="6"/>
  <c r="J163" i="6"/>
  <c r="J143" i="6"/>
  <c r="BK130" i="7"/>
  <c r="BK128" i="7"/>
  <c r="J146" i="7"/>
  <c r="J139" i="7"/>
  <c r="BK198" i="8"/>
  <c r="J205" i="8"/>
  <c r="J219" i="8"/>
  <c r="BK158" i="8"/>
  <c r="BK237" i="9"/>
  <c r="BK221" i="9"/>
  <c r="J239" i="9"/>
  <c r="J157" i="9"/>
  <c r="BK166" i="9"/>
  <c r="J213" i="9"/>
  <c r="J128" i="9"/>
  <c r="BK174" i="10"/>
  <c r="BK202" i="10"/>
  <c r="J180" i="10"/>
  <c r="BK230" i="10"/>
  <c r="BK218" i="10"/>
  <c r="BK195" i="10"/>
  <c r="J222" i="10"/>
  <c r="J197" i="10"/>
  <c r="BK177" i="11"/>
  <c r="P206" i="2" l="1"/>
  <c r="BK344" i="2"/>
  <c r="J344" i="2"/>
  <c r="J102" i="2"/>
  <c r="R441" i="2"/>
  <c r="P570" i="2"/>
  <c r="P603" i="2"/>
  <c r="T612" i="2"/>
  <c r="P686" i="2"/>
  <c r="P702" i="2"/>
  <c r="BK749" i="2"/>
  <c r="J749" i="2"/>
  <c r="J118" i="2"/>
  <c r="BK191" i="3"/>
  <c r="J191" i="3"/>
  <c r="J106" i="3"/>
  <c r="T223" i="3"/>
  <c r="R139" i="4"/>
  <c r="BK155" i="5"/>
  <c r="J155" i="5"/>
  <c r="J100" i="5"/>
  <c r="P217" i="5"/>
  <c r="BK141" i="2"/>
  <c r="J141" i="2" s="1"/>
  <c r="J98" i="2" s="1"/>
  <c r="P170" i="2"/>
  <c r="T353" i="2"/>
  <c r="T532" i="2"/>
  <c r="P624" i="2"/>
  <c r="T686" i="2"/>
  <c r="T749" i="2"/>
  <c r="T748" i="2" s="1"/>
  <c r="BK141" i="3"/>
  <c r="J141" i="3" s="1"/>
  <c r="J99" i="3" s="1"/>
  <c r="P144" i="3"/>
  <c r="R164" i="3"/>
  <c r="BK230" i="3"/>
  <c r="J230" i="3"/>
  <c r="J108" i="3" s="1"/>
  <c r="T127" i="4"/>
  <c r="T126" i="4" s="1"/>
  <c r="T135" i="4"/>
  <c r="T157" i="4"/>
  <c r="BK184" i="5"/>
  <c r="J184" i="5" s="1"/>
  <c r="J102" i="5" s="1"/>
  <c r="P149" i="6"/>
  <c r="P165" i="6"/>
  <c r="BK147" i="7"/>
  <c r="J147" i="7"/>
  <c r="J100" i="7" s="1"/>
  <c r="R202" i="8"/>
  <c r="BK154" i="9"/>
  <c r="J154" i="9"/>
  <c r="J98" i="9" s="1"/>
  <c r="P177" i="9"/>
  <c r="R227" i="9"/>
  <c r="P199" i="10"/>
  <c r="T121" i="11"/>
  <c r="R206" i="2"/>
  <c r="T344" i="2"/>
  <c r="T491" i="2"/>
  <c r="BK624" i="2"/>
  <c r="J624" i="2"/>
  <c r="J112" i="2" s="1"/>
  <c r="R686" i="2"/>
  <c r="BK753" i="2"/>
  <c r="J753" i="2"/>
  <c r="J119" i="2" s="1"/>
  <c r="T149" i="3"/>
  <c r="P191" i="3"/>
  <c r="P223" i="3"/>
  <c r="P139" i="4"/>
  <c r="BK126" i="5"/>
  <c r="J126" i="5" s="1"/>
  <c r="J98" i="5" s="1"/>
  <c r="R184" i="5"/>
  <c r="BK125" i="6"/>
  <c r="J125" i="6" s="1"/>
  <c r="J98" i="6" s="1"/>
  <c r="T149" i="6"/>
  <c r="P126" i="7"/>
  <c r="BK168" i="8"/>
  <c r="J168" i="8"/>
  <c r="J98" i="8" s="1"/>
  <c r="T179" i="8"/>
  <c r="R239" i="8"/>
  <c r="R163" i="9"/>
  <c r="T202" i="9"/>
  <c r="P233" i="9"/>
  <c r="R121" i="10"/>
  <c r="P152" i="11"/>
  <c r="T141" i="2"/>
  <c r="R297" i="2"/>
  <c r="BK441" i="2"/>
  <c r="J441" i="2"/>
  <c r="J104" i="2" s="1"/>
  <c r="R532" i="2"/>
  <c r="BK612" i="2"/>
  <c r="J612" i="2"/>
  <c r="J111" i="2" s="1"/>
  <c r="BK664" i="2"/>
  <c r="J664" i="2" s="1"/>
  <c r="J113" i="2" s="1"/>
  <c r="R719" i="2"/>
  <c r="P131" i="3"/>
  <c r="T144" i="3"/>
  <c r="P164" i="3"/>
  <c r="T191" i="3"/>
  <c r="BK260" i="3"/>
  <c r="J260" i="3" s="1"/>
  <c r="J109" i="3" s="1"/>
  <c r="BK135" i="4"/>
  <c r="J135" i="4"/>
  <c r="J99" i="4" s="1"/>
  <c r="BK157" i="4"/>
  <c r="J157" i="4" s="1"/>
  <c r="J102" i="4" s="1"/>
  <c r="P126" i="5"/>
  <c r="T184" i="5"/>
  <c r="P125" i="6"/>
  <c r="BK157" i="6"/>
  <c r="J157" i="6" s="1"/>
  <c r="J101" i="6" s="1"/>
  <c r="T121" i="7"/>
  <c r="BK127" i="4"/>
  <c r="J127" i="4" s="1"/>
  <c r="J98" i="4" s="1"/>
  <c r="BK163" i="4"/>
  <c r="BK162" i="4"/>
  <c r="J162" i="4" s="1"/>
  <c r="J103" i="4" s="1"/>
  <c r="P155" i="5"/>
  <c r="R217" i="5"/>
  <c r="R149" i="6"/>
  <c r="R131" i="7"/>
  <c r="R125" i="9"/>
  <c r="R202" i="9"/>
  <c r="P141" i="2"/>
  <c r="BK353" i="2"/>
  <c r="J353" i="2" s="1"/>
  <c r="J103" i="2" s="1"/>
  <c r="R491" i="2"/>
  <c r="R624" i="2"/>
  <c r="BK719" i="2"/>
  <c r="J719" i="2"/>
  <c r="J116" i="2" s="1"/>
  <c r="T131" i="3"/>
  <c r="R149" i="3"/>
  <c r="T164" i="3"/>
  <c r="P230" i="3"/>
  <c r="R127" i="4"/>
  <c r="R163" i="4"/>
  <c r="R162" i="4"/>
  <c r="R126" i="5"/>
  <c r="P184" i="5"/>
  <c r="T141" i="6"/>
  <c r="BK165" i="6"/>
  <c r="J165" i="6" s="1"/>
  <c r="J102" i="6" s="1"/>
  <c r="BK131" i="7"/>
  <c r="R168" i="8"/>
  <c r="BK202" i="8"/>
  <c r="J202" i="8"/>
  <c r="J100" i="8" s="1"/>
  <c r="BK253" i="8"/>
  <c r="J253" i="8" s="1"/>
  <c r="J102" i="8" s="1"/>
  <c r="BK125" i="9"/>
  <c r="J125" i="9"/>
  <c r="J97" i="9" s="1"/>
  <c r="R154" i="9"/>
  <c r="T177" i="9"/>
  <c r="BK233" i="9"/>
  <c r="J233" i="9" s="1"/>
  <c r="J103" i="9" s="1"/>
  <c r="T121" i="10"/>
  <c r="R121" i="11"/>
  <c r="BK170" i="2"/>
  <c r="J170" i="2"/>
  <c r="J99" i="2" s="1"/>
  <c r="P297" i="2"/>
  <c r="P441" i="2"/>
  <c r="BK149" i="3"/>
  <c r="J149" i="3" s="1"/>
  <c r="J102" i="3" s="1"/>
  <c r="R168" i="3"/>
  <c r="BK223" i="3"/>
  <c r="J223" i="3" s="1"/>
  <c r="J107" i="3" s="1"/>
  <c r="P135" i="4"/>
  <c r="R157" i="4"/>
  <c r="T126" i="5"/>
  <c r="T155" i="5"/>
  <c r="T217" i="5"/>
  <c r="R125" i="6"/>
  <c r="R165" i="6"/>
  <c r="P121" i="7"/>
  <c r="R126" i="7"/>
  <c r="P123" i="8"/>
  <c r="T168" i="8"/>
  <c r="T202" i="8"/>
  <c r="T125" i="9"/>
  <c r="T154" i="9"/>
  <c r="T163" i="9"/>
  <c r="BK227" i="9"/>
  <c r="J227" i="9" s="1"/>
  <c r="J102" i="9" s="1"/>
  <c r="R233" i="9"/>
  <c r="R199" i="10"/>
  <c r="BK152" i="11"/>
  <c r="J152" i="11"/>
  <c r="J98" i="11" s="1"/>
  <c r="P121" i="12"/>
  <c r="R141" i="2"/>
  <c r="BK297" i="2"/>
  <c r="J297" i="2" s="1"/>
  <c r="J101" i="2" s="1"/>
  <c r="R344" i="2"/>
  <c r="BK491" i="2"/>
  <c r="J491" i="2" s="1"/>
  <c r="J107" i="2" s="1"/>
  <c r="R570" i="2"/>
  <c r="R603" i="2"/>
  <c r="T664" i="2"/>
  <c r="P719" i="2"/>
  <c r="R131" i="3"/>
  <c r="P149" i="3"/>
  <c r="R191" i="3"/>
  <c r="R223" i="3"/>
  <c r="T163" i="4"/>
  <c r="T162" i="4"/>
  <c r="R140" i="5"/>
  <c r="R171" i="5"/>
  <c r="P141" i="6"/>
  <c r="BK169" i="6"/>
  <c r="J169" i="6" s="1"/>
  <c r="J103" i="6" s="1"/>
  <c r="BK121" i="7"/>
  <c r="J121" i="7"/>
  <c r="J97" i="7" s="1"/>
  <c r="BK126" i="7"/>
  <c r="J126" i="7" s="1"/>
  <c r="J98" i="7" s="1"/>
  <c r="P168" i="8"/>
  <c r="R179" i="8"/>
  <c r="P239" i="8"/>
  <c r="P163" i="9"/>
  <c r="BK202" i="9"/>
  <c r="J202" i="9"/>
  <c r="J101" i="9" s="1"/>
  <c r="T233" i="9"/>
  <c r="BK121" i="10"/>
  <c r="J121" i="10"/>
  <c r="J97" i="10" s="1"/>
  <c r="BK235" i="10"/>
  <c r="J235" i="10" s="1"/>
  <c r="J100" i="10" s="1"/>
  <c r="R152" i="11"/>
  <c r="R152" i="12"/>
  <c r="BK206" i="2"/>
  <c r="J206" i="2"/>
  <c r="J100" i="2" s="1"/>
  <c r="P353" i="2"/>
  <c r="BK532" i="2"/>
  <c r="J532" i="2"/>
  <c r="J108" i="2" s="1"/>
  <c r="P612" i="2"/>
  <c r="P664" i="2"/>
  <c r="R702" i="2"/>
  <c r="R749" i="2"/>
  <c r="R748" i="2"/>
  <c r="T141" i="3"/>
  <c r="P168" i="3"/>
  <c r="P167" i="3" s="1"/>
  <c r="R230" i="3"/>
  <c r="T139" i="4"/>
  <c r="T138" i="4"/>
  <c r="BK140" i="5"/>
  <c r="J140" i="5"/>
  <c r="J99" i="5" s="1"/>
  <c r="T171" i="5"/>
  <c r="T125" i="6"/>
  <c r="T157" i="6"/>
  <c r="P125" i="9"/>
  <c r="P154" i="9"/>
  <c r="R177" i="9"/>
  <c r="P227" i="9"/>
  <c r="T199" i="10"/>
  <c r="P121" i="11"/>
  <c r="P120" i="11" s="1"/>
  <c r="AU104" i="1" s="1"/>
  <c r="BK152" i="12"/>
  <c r="J152" i="12"/>
  <c r="J98" i="12" s="1"/>
  <c r="P161" i="12"/>
  <c r="T170" i="2"/>
  <c r="R353" i="2"/>
  <c r="BK570" i="2"/>
  <c r="J570" i="2"/>
  <c r="J109" i="2" s="1"/>
  <c r="T624" i="2"/>
  <c r="BK702" i="2"/>
  <c r="J702" i="2"/>
  <c r="J115" i="2" s="1"/>
  <c r="P749" i="2"/>
  <c r="P748" i="2" s="1"/>
  <c r="BK131" i="3"/>
  <c r="BK144" i="3"/>
  <c r="J144" i="3"/>
  <c r="J100" i="3" s="1"/>
  <c r="T168" i="3"/>
  <c r="BK139" i="4"/>
  <c r="J139" i="4"/>
  <c r="J101" i="4" s="1"/>
  <c r="P157" i="4"/>
  <c r="P140" i="5"/>
  <c r="BK171" i="5"/>
  <c r="J171" i="5" s="1"/>
  <c r="J101" i="5" s="1"/>
  <c r="BK233" i="5"/>
  <c r="J233" i="5"/>
  <c r="J104" i="5" s="1"/>
  <c r="BK149" i="6"/>
  <c r="J149" i="6" s="1"/>
  <c r="J100" i="6" s="1"/>
  <c r="T165" i="6"/>
  <c r="R121" i="7"/>
  <c r="R120" i="7" s="1"/>
  <c r="T126" i="7"/>
  <c r="R123" i="8"/>
  <c r="R122" i="8"/>
  <c r="BK179" i="8"/>
  <c r="J179" i="8"/>
  <c r="J99" i="8" s="1"/>
  <c r="BK239" i="8"/>
  <c r="J239" i="8" s="1"/>
  <c r="J101" i="8" s="1"/>
  <c r="BK163" i="9"/>
  <c r="J163" i="9"/>
  <c r="J99" i="9" s="1"/>
  <c r="P202" i="9"/>
  <c r="BK240" i="9"/>
  <c r="J240" i="9"/>
  <c r="J104" i="9" s="1"/>
  <c r="P121" i="10"/>
  <c r="P120" i="10" s="1"/>
  <c r="AU103" i="1" s="1"/>
  <c r="BK121" i="12"/>
  <c r="P152" i="12"/>
  <c r="BK165" i="12"/>
  <c r="J165" i="12"/>
  <c r="J100" i="12" s="1"/>
  <c r="R170" i="2"/>
  <c r="T297" i="2"/>
  <c r="T441" i="2"/>
  <c r="P532" i="2"/>
  <c r="BK603" i="2"/>
  <c r="J603" i="2" s="1"/>
  <c r="J110" i="2" s="1"/>
  <c r="R612" i="2"/>
  <c r="BK686" i="2"/>
  <c r="J686" i="2" s="1"/>
  <c r="J114" i="2" s="1"/>
  <c r="T702" i="2"/>
  <c r="P141" i="3"/>
  <c r="BK168" i="3"/>
  <c r="BK167" i="3"/>
  <c r="J167" i="3" s="1"/>
  <c r="J104" i="3" s="1"/>
  <c r="T230" i="3"/>
  <c r="P127" i="4"/>
  <c r="P126" i="4" s="1"/>
  <c r="P163" i="4"/>
  <c r="P162" i="4" s="1"/>
  <c r="T140" i="5"/>
  <c r="P171" i="5"/>
  <c r="R141" i="6"/>
  <c r="R157" i="6"/>
  <c r="P131" i="7"/>
  <c r="BK123" i="8"/>
  <c r="J123" i="8"/>
  <c r="J97" i="8" s="1"/>
  <c r="P202" i="8"/>
  <c r="BK199" i="10"/>
  <c r="J199" i="10"/>
  <c r="J98" i="10" s="1"/>
  <c r="BK121" i="11"/>
  <c r="J121" i="11" s="1"/>
  <c r="J97" i="11" s="1"/>
  <c r="BK188" i="11"/>
  <c r="J188" i="11"/>
  <c r="J100" i="11" s="1"/>
  <c r="T121" i="12"/>
  <c r="BK161" i="12"/>
  <c r="J161" i="12"/>
  <c r="J99" i="12" s="1"/>
  <c r="T161" i="12"/>
  <c r="T206" i="2"/>
  <c r="P344" i="2"/>
  <c r="P491" i="2"/>
  <c r="P490" i="2"/>
  <c r="T570" i="2"/>
  <c r="T603" i="2"/>
  <c r="R664" i="2"/>
  <c r="T719" i="2"/>
  <c r="R141" i="3"/>
  <c r="R144" i="3"/>
  <c r="BK164" i="3"/>
  <c r="J164" i="3"/>
  <c r="J103" i="3" s="1"/>
  <c r="R135" i="4"/>
  <c r="BK180" i="4"/>
  <c r="J180" i="4"/>
  <c r="J105" i="4" s="1"/>
  <c r="R155" i="5"/>
  <c r="BK217" i="5"/>
  <c r="J217" i="5"/>
  <c r="J103" i="5" s="1"/>
  <c r="BK141" i="6"/>
  <c r="J141" i="6" s="1"/>
  <c r="J99" i="6" s="1"/>
  <c r="P157" i="6"/>
  <c r="T131" i="7"/>
  <c r="T123" i="8"/>
  <c r="P179" i="8"/>
  <c r="T239" i="8"/>
  <c r="T122" i="8" s="1"/>
  <c r="BK177" i="9"/>
  <c r="J177" i="9"/>
  <c r="J100" i="9" s="1"/>
  <c r="T227" i="9"/>
  <c r="T152" i="11"/>
  <c r="R121" i="12"/>
  <c r="R120" i="12"/>
  <c r="T152" i="12"/>
  <c r="R161" i="12"/>
  <c r="BK233" i="10"/>
  <c r="J233" i="10"/>
  <c r="J99" i="10" s="1"/>
  <c r="BK186" i="11"/>
  <c r="J186" i="11"/>
  <c r="J99" i="11"/>
  <c r="BK147" i="3"/>
  <c r="J147" i="3" s="1"/>
  <c r="J101" i="3" s="1"/>
  <c r="BK488" i="2"/>
  <c r="J488" i="2" s="1"/>
  <c r="J105" i="2" s="1"/>
  <c r="J114" i="12"/>
  <c r="E85" i="12"/>
  <c r="BF155" i="12"/>
  <c r="BF148" i="12"/>
  <c r="BK120" i="11"/>
  <c r="J120" i="11"/>
  <c r="F92" i="12"/>
  <c r="BF126" i="12"/>
  <c r="BF138" i="12"/>
  <c r="BF140" i="12"/>
  <c r="BF142" i="12"/>
  <c r="BF163" i="12"/>
  <c r="BF146" i="12"/>
  <c r="BF164" i="12"/>
  <c r="BF128" i="12"/>
  <c r="BF136" i="12"/>
  <c r="BF150" i="12"/>
  <c r="BF159" i="12"/>
  <c r="BF122" i="12"/>
  <c r="BF124" i="12"/>
  <c r="BF134" i="12"/>
  <c r="BF153" i="12"/>
  <c r="BF162" i="12"/>
  <c r="BF130" i="12"/>
  <c r="BF132" i="12"/>
  <c r="BF157" i="12"/>
  <c r="BF144" i="12"/>
  <c r="F92" i="11"/>
  <c r="BF146" i="11"/>
  <c r="J89" i="11"/>
  <c r="BF130" i="11"/>
  <c r="BF132" i="11"/>
  <c r="BF150" i="11"/>
  <c r="BF169" i="11"/>
  <c r="BF173" i="11"/>
  <c r="BF151" i="11"/>
  <c r="BF155" i="11"/>
  <c r="BF128" i="11"/>
  <c r="BF136" i="11"/>
  <c r="BF138" i="11"/>
  <c r="BF157" i="11"/>
  <c r="BF184" i="11"/>
  <c r="BK120" i="10"/>
  <c r="J120" i="10"/>
  <c r="BF161" i="11"/>
  <c r="BF175" i="11"/>
  <c r="BF182" i="11"/>
  <c r="E110" i="11"/>
  <c r="BF122" i="11"/>
  <c r="BF124" i="11"/>
  <c r="BF149" i="11"/>
  <c r="BF167" i="11"/>
  <c r="BF171" i="11"/>
  <c r="BF140" i="11"/>
  <c r="BF153" i="11"/>
  <c r="BF159" i="11"/>
  <c r="BF163" i="11"/>
  <c r="BF177" i="11"/>
  <c r="BF134" i="11"/>
  <c r="BF142" i="11"/>
  <c r="BF165" i="11"/>
  <c r="BF147" i="11"/>
  <c r="BF180" i="11"/>
  <c r="BF144" i="11"/>
  <c r="BF148" i="11"/>
  <c r="BF126" i="11"/>
  <c r="BF178" i="11"/>
  <c r="BF179" i="11"/>
  <c r="BF187" i="11"/>
  <c r="BF146" i="10"/>
  <c r="BF150" i="10"/>
  <c r="BF174" i="10"/>
  <c r="BF178" i="10"/>
  <c r="BF184" i="10"/>
  <c r="BF189" i="10"/>
  <c r="F92" i="10"/>
  <c r="BF122" i="10"/>
  <c r="BF126" i="10"/>
  <c r="BF152" i="10"/>
  <c r="BF160" i="10"/>
  <c r="BF166" i="10"/>
  <c r="BF186" i="10"/>
  <c r="BF194" i="10"/>
  <c r="BF196" i="10"/>
  <c r="BF202" i="10"/>
  <c r="BF124" i="10"/>
  <c r="BF125" i="10"/>
  <c r="BF130" i="10"/>
  <c r="BF136" i="10"/>
  <c r="BF158" i="10"/>
  <c r="BF182" i="10"/>
  <c r="BF206" i="10"/>
  <c r="BF216" i="10"/>
  <c r="BF230" i="10"/>
  <c r="BK124" i="9"/>
  <c r="J124" i="9" s="1"/>
  <c r="J30" i="9" s="1"/>
  <c r="BF132" i="10"/>
  <c r="BF138" i="10"/>
  <c r="BF142" i="10"/>
  <c r="BF156" i="10"/>
  <c r="BF164" i="10"/>
  <c r="BF172" i="10"/>
  <c r="BF195" i="10"/>
  <c r="BF208" i="10"/>
  <c r="BF210" i="10"/>
  <c r="BF212" i="10"/>
  <c r="BF232" i="10"/>
  <c r="BF168" i="10"/>
  <c r="BF200" i="10"/>
  <c r="BF234" i="10"/>
  <c r="J89" i="10"/>
  <c r="BF140" i="10"/>
  <c r="BF148" i="10"/>
  <c r="BF180" i="10"/>
  <c r="BF191" i="10"/>
  <c r="BF193" i="10"/>
  <c r="BF220" i="10"/>
  <c r="BF231" i="10"/>
  <c r="BF154" i="10"/>
  <c r="BF162" i="10"/>
  <c r="BF188" i="10"/>
  <c r="BF190" i="10"/>
  <c r="BF204" i="10"/>
  <c r="E110" i="10"/>
  <c r="BF134" i="10"/>
  <c r="BF170" i="10"/>
  <c r="BF197" i="10"/>
  <c r="BF222" i="10"/>
  <c r="BF224" i="10"/>
  <c r="BF225" i="10"/>
  <c r="BF229" i="10"/>
  <c r="BF198" i="10"/>
  <c r="BF214" i="10"/>
  <c r="BF218" i="10"/>
  <c r="BF226" i="10"/>
  <c r="BF128" i="10"/>
  <c r="BF144" i="10"/>
  <c r="BF176" i="10"/>
  <c r="BF228" i="10"/>
  <c r="BK122" i="8"/>
  <c r="J122" i="8"/>
  <c r="BF140" i="9"/>
  <c r="BF148" i="9"/>
  <c r="BF159" i="9"/>
  <c r="BF164" i="9"/>
  <c r="BF190" i="9"/>
  <c r="BF192" i="9"/>
  <c r="BF211" i="9"/>
  <c r="BF221" i="9"/>
  <c r="BF225" i="9"/>
  <c r="BF237" i="9"/>
  <c r="BF126" i="9"/>
  <c r="BF132" i="9"/>
  <c r="BF236" i="9"/>
  <c r="BF152" i="9"/>
  <c r="BF170" i="9"/>
  <c r="BF198" i="9"/>
  <c r="BF203" i="9"/>
  <c r="BF178" i="9"/>
  <c r="BF188" i="9"/>
  <c r="BF234" i="9"/>
  <c r="BF238" i="9"/>
  <c r="E85" i="9"/>
  <c r="BF130" i="9"/>
  <c r="BF134" i="9"/>
  <c r="BF142" i="9"/>
  <c r="BF144" i="9"/>
  <c r="BF168" i="9"/>
  <c r="BF173" i="9"/>
  <c r="BF196" i="9"/>
  <c r="BF207" i="9"/>
  <c r="BF219" i="9"/>
  <c r="BF223" i="9"/>
  <c r="F92" i="9"/>
  <c r="BF138" i="9"/>
  <c r="BF157" i="9"/>
  <c r="BF180" i="9"/>
  <c r="BF230" i="9"/>
  <c r="BF235" i="9"/>
  <c r="BF161" i="9"/>
  <c r="BF200" i="9"/>
  <c r="BF205" i="9"/>
  <c r="BF217" i="9"/>
  <c r="J89" i="9"/>
  <c r="BF136" i="9"/>
  <c r="BF166" i="9"/>
  <c r="BF182" i="9"/>
  <c r="BF209" i="9"/>
  <c r="BF228" i="9"/>
  <c r="BF231" i="9"/>
  <c r="BF155" i="9"/>
  <c r="BF175" i="9"/>
  <c r="BF184" i="9"/>
  <c r="BF186" i="9"/>
  <c r="BF194" i="9"/>
  <c r="BF213" i="9"/>
  <c r="BF215" i="9"/>
  <c r="BF128" i="9"/>
  <c r="BF172" i="9"/>
  <c r="BF146" i="9"/>
  <c r="BF150" i="9"/>
  <c r="BF239" i="9"/>
  <c r="BF140" i="8"/>
  <c r="BF150" i="8"/>
  <c r="BF196" i="8"/>
  <c r="BF200" i="8"/>
  <c r="BF240" i="8"/>
  <c r="BF246" i="8"/>
  <c r="BF124" i="8"/>
  <c r="BF156" i="8"/>
  <c r="BF164" i="8"/>
  <c r="BF173" i="8"/>
  <c r="BF188" i="8"/>
  <c r="BF209" i="8"/>
  <c r="E85" i="8"/>
  <c r="F92" i="8"/>
  <c r="BF142" i="8"/>
  <c r="BF203" i="8"/>
  <c r="BF207" i="8"/>
  <c r="BF211" i="8"/>
  <c r="BF217" i="8"/>
  <c r="BF244" i="8"/>
  <c r="BF248" i="8"/>
  <c r="BF158" i="8"/>
  <c r="BF182" i="8"/>
  <c r="BF205" i="8"/>
  <c r="BF213" i="8"/>
  <c r="BF221" i="8"/>
  <c r="BF186" i="8"/>
  <c r="BF198" i="8"/>
  <c r="BF233" i="8"/>
  <c r="BF241" i="8"/>
  <c r="BF242" i="8"/>
  <c r="BF245" i="8"/>
  <c r="J116" i="8"/>
  <c r="BF130" i="8"/>
  <c r="BF138" i="8"/>
  <c r="BF144" i="8"/>
  <c r="BF162" i="8"/>
  <c r="BF174" i="8"/>
  <c r="BF177" i="8"/>
  <c r="BF190" i="8"/>
  <c r="BF215" i="8"/>
  <c r="BF219" i="8"/>
  <c r="BF229" i="8"/>
  <c r="BF126" i="8"/>
  <c r="BF136" i="8"/>
  <c r="BF148" i="8"/>
  <c r="BF160" i="8"/>
  <c r="BF192" i="8"/>
  <c r="BF235" i="8"/>
  <c r="BF146" i="8"/>
  <c r="BF152" i="8"/>
  <c r="BF252" i="8"/>
  <c r="BF166" i="8"/>
  <c r="BF169" i="8"/>
  <c r="BF175" i="8"/>
  <c r="BF225" i="8"/>
  <c r="BF243" i="8"/>
  <c r="BF134" i="8"/>
  <c r="BF154" i="8"/>
  <c r="BF171" i="8"/>
  <c r="BF184" i="8"/>
  <c r="BF194" i="8"/>
  <c r="BF223" i="8"/>
  <c r="BF227" i="8"/>
  <c r="BF251" i="8"/>
  <c r="BF132" i="8"/>
  <c r="BF231" i="8"/>
  <c r="BF237" i="8"/>
  <c r="BF247" i="8"/>
  <c r="BF250" i="8"/>
  <c r="BF128" i="8"/>
  <c r="BF180" i="8"/>
  <c r="BF249" i="8"/>
  <c r="BK124" i="6"/>
  <c r="J124" i="6"/>
  <c r="J97" i="6"/>
  <c r="BF132" i="7"/>
  <c r="BF137" i="7"/>
  <c r="BF138" i="7"/>
  <c r="E110" i="7"/>
  <c r="J89" i="7"/>
  <c r="F117" i="7"/>
  <c r="BF135" i="7"/>
  <c r="BF123" i="7"/>
  <c r="BF124" i="7"/>
  <c r="BF127" i="7"/>
  <c r="BF129" i="7"/>
  <c r="BF143" i="7"/>
  <c r="BF145" i="7"/>
  <c r="BF141" i="7"/>
  <c r="BF134" i="7"/>
  <c r="BF142" i="7"/>
  <c r="BF144" i="7"/>
  <c r="BF130" i="7"/>
  <c r="BF122" i="7"/>
  <c r="BF133" i="7"/>
  <c r="BF136" i="7"/>
  <c r="BF139" i="7"/>
  <c r="BF140" i="7"/>
  <c r="BF125" i="7"/>
  <c r="BF128" i="7"/>
  <c r="BF146" i="7"/>
  <c r="F92" i="6"/>
  <c r="BF138" i="6"/>
  <c r="BF128" i="6"/>
  <c r="BF145" i="6"/>
  <c r="E85" i="6"/>
  <c r="BF136" i="6"/>
  <c r="BF137" i="6"/>
  <c r="BF147" i="6"/>
  <c r="BF155" i="6"/>
  <c r="BF158" i="6"/>
  <c r="BF168" i="6"/>
  <c r="BF135" i="6"/>
  <c r="BF126" i="6"/>
  <c r="BF140" i="6"/>
  <c r="BF142" i="6"/>
  <c r="BF151" i="6"/>
  <c r="BF153" i="6"/>
  <c r="BF154" i="6"/>
  <c r="J117" i="6"/>
  <c r="BF127" i="6"/>
  <c r="BF131" i="6"/>
  <c r="BF132" i="6"/>
  <c r="BF150" i="6"/>
  <c r="BF156" i="6"/>
  <c r="BF159" i="6"/>
  <c r="BF129" i="6"/>
  <c r="BF144" i="6"/>
  <c r="BF148" i="6"/>
  <c r="BF160" i="6"/>
  <c r="BF164" i="6"/>
  <c r="BF166" i="6"/>
  <c r="BF143" i="6"/>
  <c r="BF146" i="6"/>
  <c r="BF162" i="6"/>
  <c r="BF161" i="6"/>
  <c r="BF163" i="6"/>
  <c r="BK125" i="5"/>
  <c r="BK124" i="5"/>
  <c r="J124" i="5"/>
  <c r="J96" i="5" s="1"/>
  <c r="BC99" i="1"/>
  <c r="BF130" i="6"/>
  <c r="BF133" i="6"/>
  <c r="BF134" i="6"/>
  <c r="BF139" i="6"/>
  <c r="BF152" i="6"/>
  <c r="BF167" i="6"/>
  <c r="J163" i="4"/>
  <c r="J104" i="4"/>
  <c r="BF132" i="5"/>
  <c r="BF141" i="5"/>
  <c r="BF142" i="5"/>
  <c r="BF153" i="5"/>
  <c r="BF164" i="5"/>
  <c r="BF170" i="5"/>
  <c r="BF178" i="5"/>
  <c r="BF180" i="5"/>
  <c r="BF189" i="5"/>
  <c r="BF198" i="5"/>
  <c r="BF218" i="5"/>
  <c r="J89" i="5"/>
  <c r="BF136" i="5"/>
  <c r="BF139" i="5"/>
  <c r="BF173" i="5"/>
  <c r="BF182" i="5"/>
  <c r="BF183" i="5"/>
  <c r="BF186" i="5"/>
  <c r="BF197" i="5"/>
  <c r="BF201" i="5"/>
  <c r="BF202" i="5"/>
  <c r="BF203" i="5"/>
  <c r="BF211" i="5"/>
  <c r="BF220" i="5"/>
  <c r="F92" i="5"/>
  <c r="BF146" i="5"/>
  <c r="BF205" i="5"/>
  <c r="BF206" i="5"/>
  <c r="BF207" i="5"/>
  <c r="BF215" i="5"/>
  <c r="BF151" i="5"/>
  <c r="BF154" i="5"/>
  <c r="BF157" i="5"/>
  <c r="BF158" i="5"/>
  <c r="BF159" i="5"/>
  <c r="BF174" i="5"/>
  <c r="BF176" i="5"/>
  <c r="BF225" i="5"/>
  <c r="BF230" i="5"/>
  <c r="E85" i="5"/>
  <c r="BF130" i="5"/>
  <c r="BF134" i="5"/>
  <c r="BF145" i="5"/>
  <c r="BF148" i="5"/>
  <c r="BF152" i="5"/>
  <c r="BF165" i="5"/>
  <c r="BF169" i="5"/>
  <c r="BF175" i="5"/>
  <c r="BF177" i="5"/>
  <c r="BF194" i="5"/>
  <c r="BF221" i="5"/>
  <c r="BK126" i="4"/>
  <c r="BF128" i="5"/>
  <c r="BF137" i="5"/>
  <c r="BF138" i="5"/>
  <c r="BF144" i="5"/>
  <c r="BF147" i="5"/>
  <c r="BF149" i="5"/>
  <c r="BF160" i="5"/>
  <c r="BF161" i="5"/>
  <c r="BF185" i="5"/>
  <c r="BF192" i="5"/>
  <c r="BF200" i="5"/>
  <c r="BF227" i="5"/>
  <c r="BF129" i="5"/>
  <c r="BF133" i="5"/>
  <c r="BF193" i="5"/>
  <c r="BF195" i="5"/>
  <c r="BF209" i="5"/>
  <c r="BF210" i="5"/>
  <c r="BF223" i="5"/>
  <c r="BF229" i="5"/>
  <c r="BF232" i="5"/>
  <c r="BF127" i="5"/>
  <c r="BF150" i="5"/>
  <c r="BF131" i="5"/>
  <c r="BF162" i="5"/>
  <c r="BF167" i="5"/>
  <c r="BF179" i="5"/>
  <c r="BF188" i="5"/>
  <c r="BF191" i="5"/>
  <c r="BF199" i="5"/>
  <c r="BF212" i="5"/>
  <c r="BF214" i="5"/>
  <c r="BF216" i="5"/>
  <c r="BF219" i="5"/>
  <c r="BF222" i="5"/>
  <c r="BF226" i="5"/>
  <c r="BF228" i="5"/>
  <c r="BK138" i="4"/>
  <c r="J138" i="4" s="1"/>
  <c r="J100" i="4" s="1"/>
  <c r="BF135" i="5"/>
  <c r="BF143" i="5"/>
  <c r="BF156" i="5"/>
  <c r="BF163" i="5"/>
  <c r="BF166" i="5"/>
  <c r="BF168" i="5"/>
  <c r="BF172" i="5"/>
  <c r="BF181" i="5"/>
  <c r="BF187" i="5"/>
  <c r="BF190" i="5"/>
  <c r="BF196" i="5"/>
  <c r="BF208" i="5"/>
  <c r="BF204" i="5"/>
  <c r="BF213" i="5"/>
  <c r="BF224" i="5"/>
  <c r="BF231" i="5"/>
  <c r="BF128" i="4"/>
  <c r="BF153" i="4"/>
  <c r="BF164" i="4"/>
  <c r="BF170" i="4"/>
  <c r="BF129" i="4"/>
  <c r="BF137" i="4"/>
  <c r="BF146" i="4"/>
  <c r="BF150" i="4"/>
  <c r="BF156" i="4"/>
  <c r="J131" i="3"/>
  <c r="J98" i="3" s="1"/>
  <c r="BF130" i="4"/>
  <c r="BF151" i="4"/>
  <c r="BF155" i="4"/>
  <c r="BF160" i="4"/>
  <c r="BF165" i="4"/>
  <c r="J168" i="3"/>
  <c r="J105" i="3"/>
  <c r="E115" i="4"/>
  <c r="BF142" i="4"/>
  <c r="BF171" i="4"/>
  <c r="BF178" i="4"/>
  <c r="F92" i="4"/>
  <c r="BF145" i="4"/>
  <c r="BF167" i="4"/>
  <c r="BF172" i="4"/>
  <c r="BF175" i="4"/>
  <c r="BF140" i="4"/>
  <c r="BF159" i="4"/>
  <c r="BF166" i="4"/>
  <c r="BF174" i="4"/>
  <c r="BF177" i="4"/>
  <c r="BF136" i="4"/>
  <c r="BF147" i="4"/>
  <c r="BF161" i="4"/>
  <c r="BF173" i="4"/>
  <c r="BF179" i="4"/>
  <c r="J119" i="4"/>
  <c r="BF134" i="4"/>
  <c r="BF143" i="4"/>
  <c r="BF154" i="4"/>
  <c r="BF176" i="4"/>
  <c r="BF131" i="4"/>
  <c r="BF133" i="4"/>
  <c r="BF144" i="4"/>
  <c r="BF148" i="4"/>
  <c r="BF168" i="4"/>
  <c r="BF141" i="4"/>
  <c r="BF158" i="4"/>
  <c r="BF169" i="4"/>
  <c r="BF132" i="4"/>
  <c r="BF149" i="4"/>
  <c r="BF152" i="4"/>
  <c r="BF137" i="3"/>
  <c r="BF158" i="3"/>
  <c r="BF171" i="3"/>
  <c r="BF175" i="3"/>
  <c r="BF178" i="3"/>
  <c r="BF192" i="3"/>
  <c r="BF201" i="3"/>
  <c r="BF213" i="3"/>
  <c r="BF229" i="3"/>
  <c r="BF154" i="3"/>
  <c r="BF157" i="3"/>
  <c r="BF177" i="3"/>
  <c r="BF209" i="3"/>
  <c r="BF215" i="3"/>
  <c r="BF218" i="3"/>
  <c r="BF248" i="3"/>
  <c r="BF249" i="3"/>
  <c r="BF259" i="3"/>
  <c r="J123" i="3"/>
  <c r="BF156" i="3"/>
  <c r="BF160" i="3"/>
  <c r="BF182" i="3"/>
  <c r="BF193" i="3"/>
  <c r="BF194" i="3"/>
  <c r="BF210" i="3"/>
  <c r="BF214" i="3"/>
  <c r="BF222" i="3"/>
  <c r="BF231" i="3"/>
  <c r="BF234" i="3"/>
  <c r="BF245" i="3"/>
  <c r="BF252" i="3"/>
  <c r="BF145" i="3"/>
  <c r="BF179" i="3"/>
  <c r="BF198" i="3"/>
  <c r="BF199" i="3"/>
  <c r="BF200" i="3"/>
  <c r="BF250" i="3"/>
  <c r="E85" i="3"/>
  <c r="BF135" i="3"/>
  <c r="BF146" i="3"/>
  <c r="BF148" i="3"/>
  <c r="BF153" i="3"/>
  <c r="BF162" i="3"/>
  <c r="BF170" i="3"/>
  <c r="BF172" i="3"/>
  <c r="BF185" i="3"/>
  <c r="BF225" i="3"/>
  <c r="BF243" i="3"/>
  <c r="BF253" i="3"/>
  <c r="BF258" i="3"/>
  <c r="BK140" i="2"/>
  <c r="J140" i="2"/>
  <c r="J97" i="2"/>
  <c r="BF134" i="3"/>
  <c r="BF138" i="3"/>
  <c r="BF139" i="3"/>
  <c r="BF150" i="3"/>
  <c r="BF161" i="3"/>
  <c r="BF176" i="3"/>
  <c r="BF180" i="3"/>
  <c r="BF184" i="3"/>
  <c r="BF186" i="3"/>
  <c r="BF188" i="3"/>
  <c r="BF195" i="3"/>
  <c r="BF196" i="3"/>
  <c r="BF205" i="3"/>
  <c r="BF208" i="3"/>
  <c r="BF239" i="3"/>
  <c r="BF247" i="3"/>
  <c r="BF169" i="3"/>
  <c r="BF212" i="3"/>
  <c r="BF220" i="3"/>
  <c r="BF227" i="3"/>
  <c r="BF228" i="3"/>
  <c r="BF238" i="3"/>
  <c r="BF256" i="3"/>
  <c r="BK748" i="2"/>
  <c r="J748" i="2" s="1"/>
  <c r="J117" i="2" s="1"/>
  <c r="F92" i="3"/>
  <c r="BF151" i="3"/>
  <c r="BF163" i="3"/>
  <c r="BF166" i="3"/>
  <c r="BF174" i="3"/>
  <c r="BF187" i="3"/>
  <c r="BF189" i="3"/>
  <c r="BF206" i="3"/>
  <c r="BF233" i="3"/>
  <c r="BF241" i="3"/>
  <c r="BF254" i="3"/>
  <c r="BF255" i="3"/>
  <c r="BF142" i="3"/>
  <c r="BF152" i="3"/>
  <c r="BF165" i="3"/>
  <c r="BF190" i="3"/>
  <c r="BF197" i="3"/>
  <c r="BF203" i="3"/>
  <c r="BF216" i="3"/>
  <c r="BF226" i="3"/>
  <c r="BF240" i="3"/>
  <c r="BF132" i="3"/>
  <c r="BF140" i="3"/>
  <c r="BF155" i="3"/>
  <c r="BF173" i="3"/>
  <c r="BF219" i="3"/>
  <c r="BF221" i="3"/>
  <c r="BF235" i="3"/>
  <c r="BF244" i="3"/>
  <c r="BF251" i="3"/>
  <c r="BF257" i="3"/>
  <c r="BK490" i="2"/>
  <c r="J490" i="2"/>
  <c r="J106" i="2"/>
  <c r="BF133" i="3"/>
  <c r="BF136" i="3"/>
  <c r="BF143" i="3"/>
  <c r="BF159" i="3"/>
  <c r="BF181" i="3"/>
  <c r="BF183" i="3"/>
  <c r="BF204" i="3"/>
  <c r="BF217" i="3"/>
  <c r="BF224" i="3"/>
  <c r="BF232" i="3"/>
  <c r="BF236" i="3"/>
  <c r="BF242" i="3"/>
  <c r="BF246" i="3"/>
  <c r="BF202" i="3"/>
  <c r="BF207" i="3"/>
  <c r="BF211" i="3"/>
  <c r="BF237" i="3"/>
  <c r="F136" i="2"/>
  <c r="BF144" i="2"/>
  <c r="BF150" i="2"/>
  <c r="BF199" i="2"/>
  <c r="BF225" i="2"/>
  <c r="BF233" i="2"/>
  <c r="BF479" i="2"/>
  <c r="BF527" i="2"/>
  <c r="BF555" i="2"/>
  <c r="BF567" i="2"/>
  <c r="BF586" i="2"/>
  <c r="BF592" i="2"/>
  <c r="J89" i="2"/>
  <c r="BF148" i="2"/>
  <c r="BF160" i="2"/>
  <c r="BF183" i="2"/>
  <c r="BF188" i="2"/>
  <c r="BF248" i="2"/>
  <c r="BF254" i="2"/>
  <c r="BF281" i="2"/>
  <c r="BF342" i="2"/>
  <c r="BF349" i="2"/>
  <c r="BF411" i="2"/>
  <c r="BF424" i="2"/>
  <c r="BF478" i="2"/>
  <c r="BF489" i="2"/>
  <c r="BF500" i="2"/>
  <c r="BF504" i="2"/>
  <c r="BF533" i="2"/>
  <c r="BF579" i="2"/>
  <c r="BF596" i="2"/>
  <c r="BF645" i="2"/>
  <c r="BF673" i="2"/>
  <c r="BF675" i="2"/>
  <c r="BF680" i="2"/>
  <c r="BF720" i="2"/>
  <c r="E85" i="2"/>
  <c r="BF154" i="2"/>
  <c r="BF164" i="2"/>
  <c r="BF184" i="2"/>
  <c r="BF261" i="2"/>
  <c r="BF306" i="2"/>
  <c r="BF334" i="2"/>
  <c r="BF359" i="2"/>
  <c r="BF444" i="2"/>
  <c r="BF450" i="2"/>
  <c r="BF472" i="2"/>
  <c r="BF482" i="2"/>
  <c r="BF594" i="2"/>
  <c r="BF629" i="2"/>
  <c r="BF663" i="2"/>
  <c r="BF667" i="2"/>
  <c r="BF681" i="2"/>
  <c r="BF685" i="2"/>
  <c r="BF259" i="2"/>
  <c r="BF271" i="2"/>
  <c r="BF364" i="2"/>
  <c r="BF406" i="2"/>
  <c r="BF418" i="2"/>
  <c r="BF425" i="2"/>
  <c r="BF429" i="2"/>
  <c r="BF146" i="2"/>
  <c r="BF247" i="2"/>
  <c r="BF302" i="2"/>
  <c r="BF314" i="2"/>
  <c r="BF354" i="2"/>
  <c r="BF368" i="2"/>
  <c r="BF382" i="2"/>
  <c r="BF390" i="2"/>
  <c r="BF401" i="2"/>
  <c r="BF447" i="2"/>
  <c r="BF474" i="2"/>
  <c r="BF547" i="2"/>
  <c r="BF568" i="2"/>
  <c r="BF573" i="2"/>
  <c r="BF611" i="2"/>
  <c r="BF627" i="2"/>
  <c r="BF647" i="2"/>
  <c r="BF655" i="2"/>
  <c r="BF657" i="2"/>
  <c r="BF665" i="2"/>
  <c r="BF152" i="2"/>
  <c r="BF190" i="2"/>
  <c r="BF194" i="2"/>
  <c r="BF312" i="2"/>
  <c r="BF335" i="2"/>
  <c r="BF357" i="2"/>
  <c r="BF380" i="2"/>
  <c r="BF448" i="2"/>
  <c r="BF470" i="2"/>
  <c r="BF512" i="2"/>
  <c r="BF551" i="2"/>
  <c r="BF569" i="2"/>
  <c r="BF607" i="2"/>
  <c r="BF619" i="2"/>
  <c r="BF637" i="2"/>
  <c r="BF666" i="2"/>
  <c r="BF669" i="2"/>
  <c r="BF687" i="2"/>
  <c r="BF699" i="2"/>
  <c r="BF732" i="2"/>
  <c r="BF243" i="2"/>
  <c r="BF250" i="2"/>
  <c r="BF307" i="2"/>
  <c r="BF384" i="2"/>
  <c r="BF442" i="2"/>
  <c r="BF454" i="2"/>
  <c r="BF464" i="2"/>
  <c r="BF539" i="2"/>
  <c r="BF554" i="2"/>
  <c r="BF571" i="2"/>
  <c r="BF651" i="2"/>
  <c r="BF661" i="2"/>
  <c r="BF668" i="2"/>
  <c r="BF691" i="2"/>
  <c r="BF703" i="2"/>
  <c r="BF217" i="2"/>
  <c r="BF420" i="2"/>
  <c r="BF433" i="2"/>
  <c r="BF466" i="2"/>
  <c r="BF508" i="2"/>
  <c r="BF537" i="2"/>
  <c r="BF543" i="2"/>
  <c r="BF553" i="2"/>
  <c r="BF559" i="2"/>
  <c r="BF606" i="2"/>
  <c r="BF634" i="2"/>
  <c r="BF643" i="2"/>
  <c r="BF659" i="2"/>
  <c r="BF670" i="2"/>
  <c r="BF683" i="2"/>
  <c r="BF726" i="2"/>
  <c r="BF168" i="2"/>
  <c r="BF179" i="2"/>
  <c r="BF245" i="2"/>
  <c r="BF258" i="2"/>
  <c r="BF298" i="2"/>
  <c r="BF351" i="2"/>
  <c r="BF403" i="2"/>
  <c r="BF460" i="2"/>
  <c r="BF483" i="2"/>
  <c r="BF557" i="2"/>
  <c r="BF575" i="2"/>
  <c r="BF602" i="2"/>
  <c r="BF623" i="2"/>
  <c r="BF693" i="2"/>
  <c r="BF716" i="2"/>
  <c r="BF718" i="2"/>
  <c r="BF730" i="2"/>
  <c r="BF739" i="2"/>
  <c r="BF158" i="2"/>
  <c r="BF166" i="2"/>
  <c r="BF175" i="2"/>
  <c r="BF186" i="2"/>
  <c r="BF311" i="2"/>
  <c r="BF345" i="2"/>
  <c r="BF428" i="2"/>
  <c r="BF487" i="2"/>
  <c r="BF496" i="2"/>
  <c r="BF529" i="2"/>
  <c r="BF545" i="2"/>
  <c r="BF565" i="2"/>
  <c r="BF600" i="2"/>
  <c r="BF613" i="2"/>
  <c r="BF617" i="2"/>
  <c r="BF625" i="2"/>
  <c r="BF633" i="2"/>
  <c r="BF641" i="2"/>
  <c r="BF679" i="2"/>
  <c r="BF751" i="2"/>
  <c r="BF752" i="2"/>
  <c r="BF171" i="2"/>
  <c r="BF207" i="2"/>
  <c r="BF324" i="2"/>
  <c r="BF337" i="2"/>
  <c r="BF366" i="2"/>
  <c r="BF416" i="2"/>
  <c r="BF437" i="2"/>
  <c r="BF457" i="2"/>
  <c r="BF492" i="2"/>
  <c r="BF498" i="2"/>
  <c r="BF506" i="2"/>
  <c r="BF526" i="2"/>
  <c r="BF530" i="2"/>
  <c r="BF549" i="2"/>
  <c r="BF577" i="2"/>
  <c r="BF583" i="2"/>
  <c r="BF590" i="2"/>
  <c r="BF598" i="2"/>
  <c r="BF604" i="2"/>
  <c r="BF615" i="2"/>
  <c r="BF639" i="2"/>
  <c r="BF653" i="2"/>
  <c r="BF142" i="2"/>
  <c r="BF156" i="2"/>
  <c r="BF204" i="2"/>
  <c r="BF287" i="2"/>
  <c r="BF347" i="2"/>
  <c r="BF396" i="2"/>
  <c r="BF409" i="2"/>
  <c r="BF486" i="2"/>
  <c r="BF494" i="2"/>
  <c r="BF502" i="2"/>
  <c r="BF510" i="2"/>
  <c r="BF525" i="2"/>
  <c r="BF531" i="2"/>
  <c r="BF563" i="2"/>
  <c r="BF581" i="2"/>
  <c r="BF588" i="2"/>
  <c r="BF635" i="2"/>
  <c r="BF649" i="2"/>
  <c r="BF671" i="2"/>
  <c r="BF701" i="2"/>
  <c r="BF750" i="2"/>
  <c r="F37" i="2"/>
  <c r="BD95" i="1" s="1"/>
  <c r="F37" i="10"/>
  <c r="BD103" i="1" s="1"/>
  <c r="F36" i="4"/>
  <c r="BC97" i="1" s="1"/>
  <c r="F35" i="4"/>
  <c r="BB97" i="1" s="1"/>
  <c r="F33" i="5"/>
  <c r="AZ98" i="1" s="1"/>
  <c r="J33" i="6"/>
  <c r="AV99" i="1" s="1"/>
  <c r="F33" i="7"/>
  <c r="AZ100" i="1" s="1"/>
  <c r="F33" i="9"/>
  <c r="AZ102" i="1" s="1"/>
  <c r="F35" i="9"/>
  <c r="BB102" i="1" s="1"/>
  <c r="F37" i="11"/>
  <c r="BD104" i="1" s="1"/>
  <c r="J33" i="2"/>
  <c r="AV95" i="1" s="1"/>
  <c r="J33" i="11"/>
  <c r="AV104" i="1" s="1"/>
  <c r="J33" i="12"/>
  <c r="AV105" i="1" s="1"/>
  <c r="F35" i="3"/>
  <c r="BB96" i="1" s="1"/>
  <c r="F33" i="6"/>
  <c r="AZ99" i="1" s="1"/>
  <c r="F37" i="6"/>
  <c r="BD99" i="1" s="1"/>
  <c r="F36" i="7"/>
  <c r="BC100" i="1" s="1"/>
  <c r="J33" i="7"/>
  <c r="AV100" i="1" s="1"/>
  <c r="J30" i="8"/>
  <c r="J33" i="9"/>
  <c r="AV102" i="1"/>
  <c r="F37" i="9"/>
  <c r="BD102" i="1"/>
  <c r="F37" i="12"/>
  <c r="BD105" i="1"/>
  <c r="F35" i="2"/>
  <c r="BB95" i="1"/>
  <c r="F35" i="11"/>
  <c r="BB104" i="1"/>
  <c r="F35" i="12"/>
  <c r="BB105" i="1"/>
  <c r="F33" i="4"/>
  <c r="AZ97" i="1"/>
  <c r="J33" i="4"/>
  <c r="AV97" i="1"/>
  <c r="F37" i="4"/>
  <c r="BD97" i="1"/>
  <c r="F37" i="5"/>
  <c r="BD98" i="1"/>
  <c r="F35" i="8"/>
  <c r="BB101" i="1"/>
  <c r="F36" i="9"/>
  <c r="BC102" i="1"/>
  <c r="F33" i="3"/>
  <c r="AZ96" i="1"/>
  <c r="F35" i="6"/>
  <c r="BB99" i="1"/>
  <c r="F37" i="7"/>
  <c r="BD100" i="1" s="1"/>
  <c r="F37" i="8"/>
  <c r="BD101" i="1"/>
  <c r="F36" i="10"/>
  <c r="BC103" i="1" s="1"/>
  <c r="F36" i="2"/>
  <c r="BC95" i="1"/>
  <c r="F35" i="10"/>
  <c r="BB103" i="1" s="1"/>
  <c r="J33" i="3"/>
  <c r="AV96" i="1"/>
  <c r="J33" i="5"/>
  <c r="AV98" i="1" s="1"/>
  <c r="F35" i="7"/>
  <c r="BB100" i="1"/>
  <c r="F36" i="8"/>
  <c r="BC101" i="1" s="1"/>
  <c r="J33" i="10"/>
  <c r="AV103" i="1"/>
  <c r="F36" i="3"/>
  <c r="BC96" i="1" s="1"/>
  <c r="F36" i="5"/>
  <c r="BC98" i="1"/>
  <c r="F33" i="8"/>
  <c r="AZ101" i="1" s="1"/>
  <c r="F33" i="11"/>
  <c r="AZ104" i="1" s="1"/>
  <c r="J30" i="11"/>
  <c r="F36" i="12"/>
  <c r="BC105" i="1"/>
  <c r="F37" i="3"/>
  <c r="BD96" i="1" s="1"/>
  <c r="F35" i="5"/>
  <c r="BB98" i="1"/>
  <c r="J33" i="8"/>
  <c r="AV101" i="1" s="1"/>
  <c r="J30" i="10"/>
  <c r="F36" i="11"/>
  <c r="BC104" i="1" s="1"/>
  <c r="F33" i="12"/>
  <c r="AZ105" i="1"/>
  <c r="F33" i="2"/>
  <c r="AZ95" i="1" s="1"/>
  <c r="F33" i="10"/>
  <c r="AZ103" i="1"/>
  <c r="R140" i="2" l="1"/>
  <c r="R124" i="6"/>
  <c r="R123" i="6"/>
  <c r="BK120" i="12"/>
  <c r="J120" i="12" s="1"/>
  <c r="J96" i="12" s="1"/>
  <c r="R130" i="3"/>
  <c r="R129" i="3"/>
  <c r="BK120" i="7"/>
  <c r="J120" i="7" s="1"/>
  <c r="J30" i="7" s="1"/>
  <c r="AG100" i="1" s="1"/>
  <c r="AN100" i="1" s="1"/>
  <c r="R124" i="9"/>
  <c r="T120" i="7"/>
  <c r="T140" i="2"/>
  <c r="T124" i="9"/>
  <c r="R167" i="3"/>
  <c r="BK130" i="3"/>
  <c r="BK129" i="3" s="1"/>
  <c r="J129" i="3" s="1"/>
  <c r="J96" i="3" s="1"/>
  <c r="R120" i="11"/>
  <c r="T130" i="3"/>
  <c r="P138" i="4"/>
  <c r="P125" i="4"/>
  <c r="AU97" i="1"/>
  <c r="P124" i="6"/>
  <c r="P123" i="6" s="1"/>
  <c r="AU99" i="1" s="1"/>
  <c r="P120" i="12"/>
  <c r="AU105" i="1" s="1"/>
  <c r="P120" i="7"/>
  <c r="AU100" i="1"/>
  <c r="R125" i="5"/>
  <c r="R124" i="5" s="1"/>
  <c r="R120" i="10"/>
  <c r="R138" i="4"/>
  <c r="R126" i="4"/>
  <c r="R125" i="4" s="1"/>
  <c r="T125" i="4"/>
  <c r="T120" i="12"/>
  <c r="T124" i="6"/>
  <c r="T123" i="6" s="1"/>
  <c r="T120" i="10"/>
  <c r="P140" i="2"/>
  <c r="P139" i="2"/>
  <c r="AU95" i="1" s="1"/>
  <c r="T120" i="11"/>
  <c r="T167" i="3"/>
  <c r="P124" i="9"/>
  <c r="AU102" i="1" s="1"/>
  <c r="T125" i="5"/>
  <c r="T124" i="5"/>
  <c r="P130" i="3"/>
  <c r="P129" i="3" s="1"/>
  <c r="AU96" i="1" s="1"/>
  <c r="P122" i="8"/>
  <c r="AU101" i="1"/>
  <c r="R490" i="2"/>
  <c r="P125" i="5"/>
  <c r="P124" i="5"/>
  <c r="AU98" i="1"/>
  <c r="T490" i="2"/>
  <c r="J131" i="7"/>
  <c r="J99" i="7"/>
  <c r="J121" i="12"/>
  <c r="J97" i="12" s="1"/>
  <c r="AG104" i="1"/>
  <c r="J96" i="11"/>
  <c r="AG103" i="1"/>
  <c r="J96" i="10"/>
  <c r="AG102" i="1"/>
  <c r="J96" i="9"/>
  <c r="AG101" i="1"/>
  <c r="J96" i="8"/>
  <c r="BK123" i="6"/>
  <c r="J123" i="6"/>
  <c r="J96" i="6"/>
  <c r="J125" i="5"/>
  <c r="J97" i="5" s="1"/>
  <c r="BK125" i="4"/>
  <c r="J125" i="4"/>
  <c r="J96" i="4" s="1"/>
  <c r="J126" i="4"/>
  <c r="J97" i="4"/>
  <c r="BK139" i="2"/>
  <c r="J139" i="2" s="1"/>
  <c r="J30" i="2" s="1"/>
  <c r="AG95" i="1" s="1"/>
  <c r="F34" i="4"/>
  <c r="BA97" i="1" s="1"/>
  <c r="J34" i="7"/>
  <c r="AW100" i="1"/>
  <c r="AT100" i="1"/>
  <c r="F34" i="10"/>
  <c r="BA103" i="1"/>
  <c r="F34" i="3"/>
  <c r="BA96" i="1" s="1"/>
  <c r="F34" i="9"/>
  <c r="BA102" i="1"/>
  <c r="F34" i="2"/>
  <c r="BA95" i="1" s="1"/>
  <c r="J34" i="5"/>
  <c r="AW98" i="1" s="1"/>
  <c r="AT98" i="1" s="1"/>
  <c r="J34" i="9"/>
  <c r="AW102" i="1"/>
  <c r="AT102" i="1" s="1"/>
  <c r="AN102" i="1" s="1"/>
  <c r="J34" i="2"/>
  <c r="AW95" i="1"/>
  <c r="AT95" i="1" s="1"/>
  <c r="J34" i="3"/>
  <c r="AW96" i="1"/>
  <c r="AT96" i="1"/>
  <c r="J34" i="11"/>
  <c r="AW104" i="1" s="1"/>
  <c r="AT104" i="1" s="1"/>
  <c r="AN104" i="1" s="1"/>
  <c r="BB94" i="1"/>
  <c r="W31" i="1" s="1"/>
  <c r="J34" i="4"/>
  <c r="AW97" i="1"/>
  <c r="AT97" i="1" s="1"/>
  <c r="F34" i="7"/>
  <c r="BA100" i="1"/>
  <c r="F34" i="8"/>
  <c r="BA101" i="1" s="1"/>
  <c r="F34" i="5"/>
  <c r="BA98" i="1"/>
  <c r="F34" i="12"/>
  <c r="BA105" i="1" s="1"/>
  <c r="J34" i="12"/>
  <c r="AW105" i="1"/>
  <c r="AT105" i="1"/>
  <c r="BC94" i="1"/>
  <c r="AY94" i="1" s="1"/>
  <c r="J30" i="5"/>
  <c r="AG98" i="1"/>
  <c r="J34" i="6"/>
  <c r="AW99" i="1" s="1"/>
  <c r="AT99" i="1" s="1"/>
  <c r="BD94" i="1"/>
  <c r="W33" i="1" s="1"/>
  <c r="AZ94" i="1"/>
  <c r="W29" i="1"/>
  <c r="F34" i="6"/>
  <c r="BA99" i="1" s="1"/>
  <c r="F34" i="11"/>
  <c r="BA104" i="1"/>
  <c r="J34" i="8"/>
  <c r="AW101" i="1" s="1"/>
  <c r="AT101" i="1" s="1"/>
  <c r="J34" i="10"/>
  <c r="AW103" i="1" s="1"/>
  <c r="AT103" i="1" s="1"/>
  <c r="AN101" i="1" l="1"/>
  <c r="AN103" i="1"/>
  <c r="T139" i="2"/>
  <c r="T129" i="3"/>
  <c r="R139" i="2"/>
  <c r="J96" i="7"/>
  <c r="J130" i="3"/>
  <c r="J97" i="3"/>
  <c r="J39" i="11"/>
  <c r="J39" i="10"/>
  <c r="J39" i="9"/>
  <c r="J39" i="8"/>
  <c r="J39" i="7"/>
  <c r="AN98" i="1"/>
  <c r="J39" i="5"/>
  <c r="AN95" i="1"/>
  <c r="J96" i="2"/>
  <c r="J39" i="2"/>
  <c r="AU94" i="1"/>
  <c r="J30" i="3"/>
  <c r="AG96" i="1"/>
  <c r="AV94" i="1"/>
  <c r="AK29" i="1" s="1"/>
  <c r="J30" i="12"/>
  <c r="AG105" i="1"/>
  <c r="J30" i="6"/>
  <c r="AG99" i="1" s="1"/>
  <c r="AX94" i="1"/>
  <c r="W32" i="1"/>
  <c r="BA94" i="1"/>
  <c r="W30" i="1" s="1"/>
  <c r="J30" i="4"/>
  <c r="AG97" i="1"/>
  <c r="AN97" i="1"/>
  <c r="J39" i="12" l="1"/>
  <c r="J39" i="3"/>
  <c r="J39" i="6"/>
  <c r="AN99" i="1"/>
  <c r="J39" i="4"/>
  <c r="AN96" i="1"/>
  <c r="AN105" i="1"/>
  <c r="AG94" i="1"/>
  <c r="AK26" i="1" s="1"/>
  <c r="AK35" i="1" s="1"/>
  <c r="AW94" i="1"/>
  <c r="AK30" i="1"/>
  <c r="AT94" i="1" l="1"/>
  <c r="AN94" i="1"/>
</calcChain>
</file>

<file path=xl/sharedStrings.xml><?xml version="1.0" encoding="utf-8"?>
<sst xmlns="http://schemas.openxmlformats.org/spreadsheetml/2006/main" count="18187" uniqueCount="2637">
  <si>
    <t>Export Komplet</t>
  </si>
  <si>
    <t/>
  </si>
  <si>
    <t>2.0</t>
  </si>
  <si>
    <t>False</t>
  </si>
  <si>
    <t>{5e8a6cf5-6c9b-4482-a9cf-e6ecd815a99d}</t>
  </si>
  <si>
    <t>&gt;&gt;  skryté stĺpce  &lt;&lt;</t>
  </si>
  <si>
    <t>0,001</t>
  </si>
  <si>
    <t>20</t>
  </si>
  <si>
    <t>0,01</t>
  </si>
  <si>
    <t>REKAPITULÁCIA STAVBY</t>
  </si>
  <si>
    <t>v ---  nižšie sa nachádzajú doplnkové a pomocné údaje k zostavám  --- v</t>
  </si>
  <si>
    <t>Návod na vyplnenie</t>
  </si>
  <si>
    <t>Kód:</t>
  </si>
  <si>
    <t>23-017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</si>
  <si>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</si>
  <si>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</si>
  <si>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ZŠ Láb - prístavba - aktualizácia</t>
  </si>
  <si>
    <t>JKSO:</t>
  </si>
  <si>
    <t>KS:</t>
  </si>
  <si>
    <t>Miesto:</t>
  </si>
  <si>
    <t>Základná škola Láb</t>
  </si>
  <si>
    <t>Dátum:</t>
  </si>
  <si>
    <t>Objednávateľ:</t>
  </si>
  <si>
    <t>IČO:</t>
  </si>
  <si>
    <t>Obec Láb</t>
  </si>
  <si>
    <t>IČ DPH:</t>
  </si>
  <si>
    <t>Zhotoviteľ:</t>
  </si>
  <si>
    <t>Vyplň údaj</t>
  </si>
  <si>
    <t>Projektant:</t>
  </si>
  <si>
    <t>Ing. arch. D. Szabó</t>
  </si>
  <si>
    <t>True</t>
  </si>
  <si>
    <t>Spracovateľ:</t>
  </si>
  <si>
    <t>Ing. Hladíková, Ing. Žarnovický</t>
  </si>
  <si>
    <t>Poznámka:</t>
  </si>
  <si>
    <t>Projektová dokumentácia je vždy nadradená všetkým výkazom výmer a rozpočtom!_x000D_
K správnemu naceneniu výkazu výmer je potrebné naštudovanie PD a obhliadka stavby. Naceniť je potrebné jestvujúci výkaz výmer podľa pokynov tendrového zadávateľa, resp. zmluvy o dielo. Rozdiely uviesť pod čiaru._x000D_
Výkaz výmer výberom položiek, priloženými výpočtami má napomôcť a urýchliť dodávateľovi správne naceniť všetky práce podľa PD ku kompletnej realizácií, skolaudovaní a užívateľnosti stavebného diela._x000D_
Práce a dodávky obsiahnuté v projektovej dokumentácii a neobsiahnuté vo výkaze výmer je dodávateľ povinný položkovo rozšpecifikovať a naceniť pod čiaru, mimo ponukového rozpočtu pre objektívne rozhodovanie.  _x000D_
Zmeny, opravy VV a návrhy na možné zníženie stavebných nákladov dodávateľ nacení rovnako pod čiaru a priloží k ponukovému rozpočtu. Výmeny materiálov je potrebné prekonzultovať s architektom a investorom. Pri materiáloch uvedených všeobecne dodávateľ špecifikuje konkrétny uvažovaný druh.   _x000D_
Dodávateľ rozšpecifikuje použitie VRN-ov: napr. označenie staveniska, čistenie komunikácií, opatrenia pre stav. v zimnom období, poistenie, geodet. merania a dokumentáciu, skúšky, vzorky, dielenskú dokumentáciu, stavebný výťah, žeriav v súčinnosti a položkami pre zvislý presun hmôt vo všetkých výkazoch, vyčistenie všetkých dotknutých plôch od stavebného odpadu, aj ako príprava pre sadové úpravy.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</si>
  <si>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</si>
  <si>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</si>
  <si>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</si>
  <si>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</si>
  <si>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</si>
  <si>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</si>
  <si>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</si>
  <si>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</si>
  <si>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</si>
  <si>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</si>
  <si>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</si>
  <si>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</si>
  <si>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</si>
  <si>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</si>
  <si>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</si>
  <si>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</si>
  <si>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</si>
  <si>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</si>
  <si>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</si>
  <si>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</si>
  <si>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</si>
  <si>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</si>
  <si>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</si>
  <si>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</si>
  <si>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</si>
  <si>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</si>
  <si>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</si>
  <si>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</si>
  <si>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</si>
  <si>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</si>
  <si>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</si>
  <si>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</si>
  <si>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</si>
  <si>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</si>
  <si>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</si>
  <si>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</si>
  <si>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</si>
  <si>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</si>
  <si>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</si>
  <si>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</si>
  <si>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</si>
  <si>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</si>
  <si>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</si>
  <si>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</si>
  <si>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</si>
  <si>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</si>
  <si>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</si>
  <si>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</si>
  <si>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</si>
  <si>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{5a8e0d1f-8c93-4711-916f-198f47d9fec9}</t>
  </si>
  <si>
    <t>02</t>
  </si>
  <si>
    <t>Zdravotechnika</t>
  </si>
  <si>
    <t>{a01a4281-5fb0-46f9-986c-12790a71000e}</t>
  </si>
  <si>
    <t>03</t>
  </si>
  <si>
    <t>Plynoinštalácia</t>
  </si>
  <si>
    <t>{a30e408e-3e62-49d0-b737-1fcb99e94df5}</t>
  </si>
  <si>
    <t>04</t>
  </si>
  <si>
    <t>Vykurovanie</t>
  </si>
  <si>
    <t>{0f516f49-1d43-4cdd-a7e6-b2fe4071d880}</t>
  </si>
  <si>
    <t>05</t>
  </si>
  <si>
    <t>Vzduchotechnika</t>
  </si>
  <si>
    <t>{fe5f0c6f-a3bb-4b34-a15f-904a03f5c024}</t>
  </si>
  <si>
    <t>06</t>
  </si>
  <si>
    <t>Prípojka NN</t>
  </si>
  <si>
    <t>{38c3b814-8d3d-4fdc-bee8-9fcdf79b452b}</t>
  </si>
  <si>
    <t>07</t>
  </si>
  <si>
    <t>Elektro - inštalácie 1.NP</t>
  </si>
  <si>
    <t>{6c544574-6e31-4e8c-9699-2940346903ad}</t>
  </si>
  <si>
    <t>08</t>
  </si>
  <si>
    <t>Elektro - inštalácie 2.NP</t>
  </si>
  <si>
    <t>{8ae30209-4aa2-4229-926e-2b706bf5d8c2}</t>
  </si>
  <si>
    <t>09</t>
  </si>
  <si>
    <t>Elektro - rozvádzače 1.NP</t>
  </si>
  <si>
    <t>{5b5b8ff5-a175-4612-97e8-5e7b51f3b72f}</t>
  </si>
  <si>
    <t>10</t>
  </si>
  <si>
    <t>Elektro - rozvádzače 2.NP</t>
  </si>
  <si>
    <t>{aa51269d-dda1-4ff9-a4a4-5a260f8a319c}</t>
  </si>
  <si>
    <t>11</t>
  </si>
  <si>
    <t>Elektro - bleskozvod</t>
  </si>
  <si>
    <t>{bbd6ba5e-eb02-4da8-9f4a-b96a7986609d}</t>
  </si>
  <si>
    <t>obklady_steny</t>
  </si>
  <si>
    <t>m2</t>
  </si>
  <si>
    <t>323,821</t>
  </si>
  <si>
    <t>2</t>
  </si>
  <si>
    <t>omiet_steny</t>
  </si>
  <si>
    <t>vnútorná sadrová omietka stien</t>
  </si>
  <si>
    <t>1835,012</t>
  </si>
  <si>
    <t>KRYCÍ LIST ROZPOČTU</t>
  </si>
  <si>
    <t>omiet_strop</t>
  </si>
  <si>
    <t>Vnútorná sadrová omietka stropov</t>
  </si>
  <si>
    <t>854,23</t>
  </si>
  <si>
    <t>P01_podlaha</t>
  </si>
  <si>
    <t>P02 Podlaha keramicka</t>
  </si>
  <si>
    <t>428,23</t>
  </si>
  <si>
    <t>P02_podlaha</t>
  </si>
  <si>
    <t>P03 Podlaha keramická</t>
  </si>
  <si>
    <t>426</t>
  </si>
  <si>
    <t>Objekt:</t>
  </si>
  <si>
    <t>01 - Architektúra</t>
  </si>
  <si>
    <t>Ing. Martin Zajíček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</si>
  <si>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</si>
  <si>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</si>
  <si>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</si>
  <si>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</si>
  <si>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</si>
  <si>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</si>
  <si>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</si>
  <si>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</si>
  <si>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</si>
  <si>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</si>
  <si>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</si>
  <si>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</si>
  <si>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</si>
  <si>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</si>
  <si>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</si>
  <si>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</si>
  <si>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</si>
  <si>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</si>
  <si>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722 - Zdravotechnika - vnútorný vodovod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</si>
  <si>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</si>
  <si>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</si>
  <si>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</si>
  <si>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</si>
  <si>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781 - Obklady</t>
  </si>
  <si>
    <t xml:space="preserve">    784 - Maľby</t>
  </si>
  <si>
    <t>VRN - Vedľajšie rozpočtové náklady</t>
  </si>
  <si>
    <t xml:space="preserve">    VRN06 - Zariadenie staveniska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</si>
  <si>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</si>
  <si>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</si>
  <si>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</si>
  <si>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</si>
  <si>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</si>
  <si>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</si>
  <si>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</si>
  <si>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</si>
  <si>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</si>
  <si>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</si>
  <si>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</si>
  <si>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</si>
  <si>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</si>
  <si>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</si>
  <si>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</si>
  <si>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</si>
  <si>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</si>
  <si>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</si>
  <si>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</si>
  <si>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</si>
  <si>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</si>
  <si>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</si>
  <si>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-1038504404</t>
  </si>
  <si>
    <t>VV</t>
  </si>
  <si>
    <t>"odstránenie ornice" 650*0,13</t>
  </si>
  <si>
    <t>131201101.S</t>
  </si>
  <si>
    <t>Výkop nezapaženej jamy v hornine 3, do 100 m3</t>
  </si>
  <si>
    <t>1909489152</t>
  </si>
  <si>
    <t>"výkopy Z3, SH -1,700" 18,0*1,0</t>
  </si>
  <si>
    <t>3</t>
  </si>
  <si>
    <t>131201109.S</t>
  </si>
  <si>
    <t>Hĺbenie nezapažených jám a zárezov. Príplatok za lepivosť horniny 3</t>
  </si>
  <si>
    <t>1724414758</t>
  </si>
  <si>
    <t>18*0,3 'Prepočítané koeficientom množstva</t>
  </si>
  <si>
    <t>132201101.S</t>
  </si>
  <si>
    <t>Výkop ryhy do šírky 600 mm v horn.3 do 100 m3</t>
  </si>
  <si>
    <t>306774704</t>
  </si>
  <si>
    <t>"výkop základovej ryha Z4, SH -1,700" (4,75+11,89)*1,0</t>
  </si>
  <si>
    <t>5</t>
  </si>
  <si>
    <t>132201109.S</t>
  </si>
  <si>
    <t>Príplatok k cene za lepivosť pri hĺbení rýh šírky do 600 mm zapažených i nezapažených s urovnaním dna v hornine 3</t>
  </si>
  <si>
    <t>1864094890</t>
  </si>
  <si>
    <t>16,64*0,3 'Prepočítané koeficientom množstva</t>
  </si>
  <si>
    <t>6</t>
  </si>
  <si>
    <t>132201201.S</t>
  </si>
  <si>
    <t>Výkop ryhy šírky 600-2000mm horn.3 do 100m3</t>
  </si>
  <si>
    <t>352339280</t>
  </si>
  <si>
    <t>"výkop základovej ryhy Z1 a Z2, SH -1,700"  (109,04+14,34)*1,0</t>
  </si>
  <si>
    <t>7</t>
  </si>
  <si>
    <t>132201209.S</t>
  </si>
  <si>
    <t>Príplatok k cenám za lepivosť pri hĺbení rýh š. nad 600 do 2 000 mm zapaž. i nezapažených, s urovnaním dna v hornine 3</t>
  </si>
  <si>
    <t>-1835901543</t>
  </si>
  <si>
    <t>123,38*0,3 'Prepočítané koeficientom množstva</t>
  </si>
  <si>
    <t>8</t>
  </si>
  <si>
    <t>162201102.S</t>
  </si>
  <si>
    <t>Vodorovné premiestnenie výkopku z horniny 1-4 nad 20-50m</t>
  </si>
  <si>
    <t>-995298119</t>
  </si>
  <si>
    <t>"výkopy" 123,38+18+16,64</t>
  </si>
  <si>
    <t>9</t>
  </si>
  <si>
    <t>162501102.S</t>
  </si>
  <si>
    <t>Vodorovné premiestnenie výkopku po spevnenej ceste z horniny tr.1-4, do 100 m3 na vzdialenosť do 3000 m</t>
  </si>
  <si>
    <t>-894319295</t>
  </si>
  <si>
    <t>162501105.S</t>
  </si>
  <si>
    <t>Vodorovné premiestnenie výkopku po spevnenej ceste z horniny tr.1-4, do 100 m3, príplatok k cene za každých ďalšich a začatých 1000 m</t>
  </si>
  <si>
    <t>1656576110</t>
  </si>
  <si>
    <t>P</t>
  </si>
  <si>
    <t>Poznámka k položke:_x000D_
Uvažované s odvozom do vzdialenosti 10 km</t>
  </si>
  <si>
    <t>158,02*7 'Prepočítané koeficientom množstva</t>
  </si>
  <si>
    <t>171201201.S</t>
  </si>
  <si>
    <t>Uloženie sypaniny na skládky do 100 m3</t>
  </si>
  <si>
    <t>88170238</t>
  </si>
  <si>
    <t>12</t>
  </si>
  <si>
    <t>171209002.S</t>
  </si>
  <si>
    <t>Poplatok za skladovanie - zemina a kamenivo (17 05) ostatné</t>
  </si>
  <si>
    <t>t</t>
  </si>
  <si>
    <t>2109540834</t>
  </si>
  <si>
    <t>"objemová hmotnosť stredne vlhkej zeminy - 1800 kg/m3" 158,02*1,8</t>
  </si>
  <si>
    <t>13</t>
  </si>
  <si>
    <t>181301103.S</t>
  </si>
  <si>
    <t>Rozprestretie ornice v rovine, plocha do 500 m2, hr.do 200 mm</t>
  </si>
  <si>
    <t>-810481723</t>
  </si>
  <si>
    <t>"ornica"  84,5/0,2</t>
  </si>
  <si>
    <t>Zakladanie</t>
  </si>
  <si>
    <t>14</t>
  </si>
  <si>
    <t>271533001.S</t>
  </si>
  <si>
    <t>Násyp pod základové konštrukcie so zhutnením z  kameniva hrubého drveného fr.32-63 mm</t>
  </si>
  <si>
    <t>1247664156</t>
  </si>
  <si>
    <t>"pod podkladné betóny" 422,7*0,3</t>
  </si>
  <si>
    <t>"schodiská a terasy" 40,8*0,32</t>
  </si>
  <si>
    <t>Súčet</t>
  </si>
  <si>
    <t>15</t>
  </si>
  <si>
    <t>273321411.S</t>
  </si>
  <si>
    <t>Betón základových dosiek, železový (bez výstuže), tr. C 25/30</t>
  </si>
  <si>
    <t>-920678731</t>
  </si>
  <si>
    <t>"doska P1" 493,01*0,2</t>
  </si>
  <si>
    <t>"schodiská a terasy" 19</t>
  </si>
  <si>
    <t>16</t>
  </si>
  <si>
    <t>273351215.S</t>
  </si>
  <si>
    <t>Debnenie stien základových dosiek, zhotovenie-dielce</t>
  </si>
  <si>
    <t>-191211302</t>
  </si>
  <si>
    <t>"doska P1" 99,3*0,2</t>
  </si>
  <si>
    <t>"schodiská a terasy" 1,8*4</t>
  </si>
  <si>
    <t>17</t>
  </si>
  <si>
    <t>273351216.S</t>
  </si>
  <si>
    <t>Debnenie stien základových dosiek, odstránenie-dielce</t>
  </si>
  <si>
    <t>-1442427370</t>
  </si>
  <si>
    <t>18</t>
  </si>
  <si>
    <t>273361821.S</t>
  </si>
  <si>
    <t>Výstuž základových dosiek z ocele B500 (10505)</t>
  </si>
  <si>
    <t>-418809458</t>
  </si>
  <si>
    <t>"schodiská a terasy, výstuž 100 kg/m3" 19,0*100*0,001</t>
  </si>
  <si>
    <t>19</t>
  </si>
  <si>
    <t>273362442.S</t>
  </si>
  <si>
    <t>Výstuž základových dosiek zo zvár. sietí KARI, priemer drôtu 8/8 mm, veľkosť oka 150x150 mm</t>
  </si>
  <si>
    <t>-1324843093</t>
  </si>
  <si>
    <t>"doska P1" 493,01</t>
  </si>
  <si>
    <t>273362520.S</t>
  </si>
  <si>
    <t>Dodatočné vystužovanie betónových konštrukcií betonárskou oceľovou chemickou injektážnou kotvou VME, D 20 mm -0.00001t</t>
  </si>
  <si>
    <t>cm</t>
  </si>
  <si>
    <t>-1420411308</t>
  </si>
  <si>
    <t>"previazanie zakladov" 19,4*2,5*10</t>
  </si>
  <si>
    <t>21</t>
  </si>
  <si>
    <t>274271051.S</t>
  </si>
  <si>
    <t>Murivo základových pásov (m3) z betónových debniacich tvárnic s betónovou výplňou C 25/30 hrúbky 400 mm</t>
  </si>
  <si>
    <t>-515379349</t>
  </si>
  <si>
    <t>"základové pásy" 65,9*0,5</t>
  </si>
  <si>
    <t>"schodiská a terasy" (3,2+8,2)*0,5</t>
  </si>
  <si>
    <t>22</t>
  </si>
  <si>
    <t>274313521.S</t>
  </si>
  <si>
    <t>Betón základových pásov, prostý tr. C 12/15</t>
  </si>
  <si>
    <t>1177753473</t>
  </si>
  <si>
    <t>"betónovanie do výkopu, koeficient 3,5%"</t>
  </si>
  <si>
    <t>"podkladný betón pod základové pásy" 141,38*0,05*1,035</t>
  </si>
  <si>
    <t>"schodiská a terasy" (4,75+11,85)*0,05*1,035</t>
  </si>
  <si>
    <t>23</t>
  </si>
  <si>
    <t>274321411.S</t>
  </si>
  <si>
    <t>Betón základových pásov, železový (bez výstuže), tr. C 25/30</t>
  </si>
  <si>
    <t>-427764336</t>
  </si>
  <si>
    <t>"základové pásy" 141,38*0,75*1,035</t>
  </si>
  <si>
    <t>"schodiská a terasy" (4,75+11,85)*0,6*1,035</t>
  </si>
  <si>
    <t>24</t>
  </si>
  <si>
    <t>274361821.S</t>
  </si>
  <si>
    <t>Výstuž základových pásov z ocele B500 (10505)</t>
  </si>
  <si>
    <t>-2054615665</t>
  </si>
  <si>
    <t>"základové pásy, výstuž 100 kg/m3" 120,055*100*0,001</t>
  </si>
  <si>
    <t>Zvislé a kompletné konštrukcie</t>
  </si>
  <si>
    <t>25</t>
  </si>
  <si>
    <t>311233331.S</t>
  </si>
  <si>
    <t>Murivo nosné (m3) z tehál pálených dierovaných brúsených tepelnoizolačných na pero a drážku hrúbky 380 mm, na maltu pre tenké škáry</t>
  </si>
  <si>
    <t>1078195357</t>
  </si>
  <si>
    <t>"1.NP obvodové murivo" 37,94*3,16</t>
  </si>
  <si>
    <t>"odpočet otvorov v obvodovom murive"  -84,07*0,375-1,95*2,32</t>
  </si>
  <si>
    <t>Medzisúčet</t>
  </si>
  <si>
    <t>"2.NP obvodové murivo" 38,36*3,1</t>
  </si>
  <si>
    <t>"odpočet otvorov v obvodovom murive"  -100,68*0,375-1,95*2,32</t>
  </si>
  <si>
    <t>"atika" 94,7*0,73*0,38</t>
  </si>
  <si>
    <t>26</t>
  </si>
  <si>
    <t>311233341.S</t>
  </si>
  <si>
    <t>Murivo nosné (m3) z tehál pálených dierovaných brúsených tepelnoizolačných na pero a drážku hrúbky 300 mm, na maltu pre tenké škáry</t>
  </si>
  <si>
    <t>1830017399</t>
  </si>
  <si>
    <t>"1.NP vnútorné murivo" 13,29*3,16</t>
  </si>
  <si>
    <t>"odpočet otvorov"  -(1,95*2,32*1+1,0*2,02*1+0,9*2,02*2+0,7*2,02+2,1*3,16)*0,3</t>
  </si>
  <si>
    <t>"2.NP vnútorné murivo" 28,82*3,1</t>
  </si>
  <si>
    <t>"odpočet otvorov"  -(1,95*2,32*1+1,0*2,02*6+0,9*2,02*2+0,8*2,02*2+2,53*3,1)*0,3</t>
  </si>
  <si>
    <t>27</t>
  </si>
  <si>
    <t>317160312.S</t>
  </si>
  <si>
    <t>Keramický preklad nosný šírky 70 mm, výšky 238 mm, dĺžky 1250 mm</t>
  </si>
  <si>
    <t>ks</t>
  </si>
  <si>
    <t>-699936983</t>
  </si>
  <si>
    <t>"1.NP"</t>
  </si>
  <si>
    <t>"stena hr. 300 mm" 4*4</t>
  </si>
  <si>
    <t xml:space="preserve">"2.NP" </t>
  </si>
  <si>
    <t>"stena hr. 300 mm" 4*10</t>
  </si>
  <si>
    <t>28</t>
  </si>
  <si>
    <t>317160316.S</t>
  </si>
  <si>
    <t>Keramický preklad nosný šírky 70 mm, výšky 238 mm, dĺžky 2250 mm</t>
  </si>
  <si>
    <t>-1270844189</t>
  </si>
  <si>
    <t>"stena hr. 380 mm" 5*2</t>
  </si>
  <si>
    <t>"stena hr. 300 mm" 4*1</t>
  </si>
  <si>
    <t>29</t>
  </si>
  <si>
    <t>331321410.S</t>
  </si>
  <si>
    <t>Betón stĺpov a pilierov hranatých, ťahadiel, rámových stojok, vzpier, železový (bez výstuže) tr. C 25/30</t>
  </si>
  <si>
    <t>2120964265</t>
  </si>
  <si>
    <t>"1.NP - stĺpy" 0,38*0,38*4,11*7</t>
  </si>
  <si>
    <t>30</t>
  </si>
  <si>
    <t>331351101.S</t>
  </si>
  <si>
    <t>Debnenie hranatých stĺpov prierezu pravouhlého štvoruholníka výšky do 4 m, zhotovenie-dielce</t>
  </si>
  <si>
    <t>-341979780</t>
  </si>
  <si>
    <t>"1.NP - stĺpy" 0,38*4*4,11*7</t>
  </si>
  <si>
    <t>31</t>
  </si>
  <si>
    <t>331351102.S</t>
  </si>
  <si>
    <t>Debnenie hranatých stĺpov prierezu pravouhlého štvoruholníka výšky do 4 m, odstránenie-dielce</t>
  </si>
  <si>
    <t>-155121208</t>
  </si>
  <si>
    <t>32</t>
  </si>
  <si>
    <t>331361821.S</t>
  </si>
  <si>
    <t>Výstuž stĺpov, pilierov, stojok hranatých z bet. ocele B500 (10505)</t>
  </si>
  <si>
    <t>-1586392103</t>
  </si>
  <si>
    <t>"žb stĺpy, výstuž 200 kg/m3" 4,154*200*0,001</t>
  </si>
  <si>
    <t>33</t>
  </si>
  <si>
    <t>341321410.S</t>
  </si>
  <si>
    <t>Betón stien a priečok, železový (bez výstuže) tr. C 25/30</t>
  </si>
  <si>
    <t>-754887578</t>
  </si>
  <si>
    <t>"1.NP - stena" 16,45*3,41*0,3</t>
  </si>
  <si>
    <t>"odpočet otvorov"  -(1*2,02+2,5*1,2*3)*0,3</t>
  </si>
  <si>
    <t>34</t>
  </si>
  <si>
    <t>341351105.S</t>
  </si>
  <si>
    <t>Debnenie stien a priečok obojstranné zhotovenie-dielce</t>
  </si>
  <si>
    <t>1600808492</t>
  </si>
  <si>
    <t>"1.NP - stena" 16,45*3,41*2+((1+2,02)*2+(2,5+1,2)*2*3)*0,3</t>
  </si>
  <si>
    <t>"odpočet otvorov"  -(1*2,02+2,5*1,2*3)*2</t>
  </si>
  <si>
    <t>35</t>
  </si>
  <si>
    <t>341351106.S</t>
  </si>
  <si>
    <t>Debnenie stien a priečok obojstranné odstránenie-dielce</t>
  </si>
  <si>
    <t>-128362365</t>
  </si>
  <si>
    <t>36</t>
  </si>
  <si>
    <t>341361821.S</t>
  </si>
  <si>
    <t>Výstuž stien a priečok B500 (10505)</t>
  </si>
  <si>
    <t>2107613045</t>
  </si>
  <si>
    <t>"žb steny, výstuž 200 kg/m3" 13,522*200*0,001</t>
  </si>
  <si>
    <t>37</t>
  </si>
  <si>
    <t>342240141.S</t>
  </si>
  <si>
    <t>Priečky z tehál pálených dierovaných brúsených na pero a drážku hrúbky 115 mm, na maltu pre tenké škáry</t>
  </si>
  <si>
    <t>-706416386</t>
  </si>
  <si>
    <t>"vnútorné priečky" (0,8+1,6+2,15*3+4,3)*3,41</t>
  </si>
  <si>
    <t>"odpočet otvorov" -(0,7*2,02*1+0,9*2,02*2)</t>
  </si>
  <si>
    <t>"2.NP"</t>
  </si>
  <si>
    <t>"vnútorné priečky" (2,12*2+4,4+1,4*4+2,7+1,4*3+0,65*2+2,4)*3,39</t>
  </si>
  <si>
    <t>"odpočet otvorov" -(0,7*2,02*8)</t>
  </si>
  <si>
    <t>38</t>
  </si>
  <si>
    <t>342240161.S</t>
  </si>
  <si>
    <t>Priečky z tehál pálených dierovaných brúsených na pero a drážku hrúbky 140 mm, na maltu pre tenké škáry</t>
  </si>
  <si>
    <t>-1642229486</t>
  </si>
  <si>
    <t>"vnútorné priečky" (5+1,6+6,77+1,9+1,55*2+3,65+1,55*3+2,7)*3,41</t>
  </si>
  <si>
    <t>"odpočet otvorov" -(0,7*2,02*6+0,9*2,02*1)</t>
  </si>
  <si>
    <t>"vnútorné priečky" (6,67+6,44)*3,39</t>
  </si>
  <si>
    <t>"odpočet otvorov" -(0,9*2,02*2)</t>
  </si>
  <si>
    <t>39</t>
  </si>
  <si>
    <t>342948112.S</t>
  </si>
  <si>
    <t>Ukotvenie priečok k murovaným konštrukciám priskrutkovaním</t>
  </si>
  <si>
    <t>m</t>
  </si>
  <si>
    <t>-598277878</t>
  </si>
  <si>
    <t>"vnútorné priečky" 16*3,41</t>
  </si>
  <si>
    <t>"vnútorné priečky" 20*3,39</t>
  </si>
  <si>
    <t>40</t>
  </si>
  <si>
    <t>342948116.S</t>
  </si>
  <si>
    <t>Ukončenie priečok hr. nad 100 mm ku konštrukciam polyuretánovou penou</t>
  </si>
  <si>
    <t>-1660731214</t>
  </si>
  <si>
    <t>"vnútorné priečky hr. 115 mm" (0,8+1,6+2,15*3+4,3)*2</t>
  </si>
  <si>
    <t>"vnútorné priečky hr. 140 mm" (5+1,6+6,77+1,9+1,55*2+3,65+1,55*3+2,7)*2</t>
  </si>
  <si>
    <t>"vnútorné priečky hr. 115 mm" (2,12*2+4,4+1,4*4+2,7+1,4*3+0,65*2+2,4)*2</t>
  </si>
  <si>
    <t>"vnútorné priečky hr. 140 mm" (6,67+6,44)*2</t>
  </si>
  <si>
    <t>Vodorovné konštrukcie</t>
  </si>
  <si>
    <t>41</t>
  </si>
  <si>
    <t>411321414.S</t>
  </si>
  <si>
    <t>Betón stropov doskových a trámových,  železový tr. C 25/30</t>
  </si>
  <si>
    <t>-1498472963</t>
  </si>
  <si>
    <t>"žb doska nad 1.NP" (495,7-11,7)*0,25</t>
  </si>
  <si>
    <t>"žb doska nad 2.NP" (495,7-(1+1+0,16+0,16))*0,25</t>
  </si>
  <si>
    <t>42</t>
  </si>
  <si>
    <t>411351101.S</t>
  </si>
  <si>
    <t>Debnenie stropov doskových zhotovenie-dielce</t>
  </si>
  <si>
    <t>-1305750318</t>
  </si>
  <si>
    <t>"žb doska nad 1.NP" (495,7-11,7)+(94,7+11,7)*0,25</t>
  </si>
  <si>
    <t>"žb doska nad 2.NP" (495,7-(1+1+0,16+0,16))+(94,7+4+4+1,6+1,6)*0,25</t>
  </si>
  <si>
    <t>43</t>
  </si>
  <si>
    <t>411351102.S</t>
  </si>
  <si>
    <t>Debnenie stropov doskových odstránenie-dielce</t>
  </si>
  <si>
    <t>-1108543214</t>
  </si>
  <si>
    <t>44</t>
  </si>
  <si>
    <t>411354171.S</t>
  </si>
  <si>
    <t>Podporná konštrukcia stropov výšky do 4 m pre zaťaženie do 5 kPa zhotovenie</t>
  </si>
  <si>
    <t>-697342891</t>
  </si>
  <si>
    <t>"žb doska nad 1.NP" (495,7-11,7)</t>
  </si>
  <si>
    <t>"žb doska nad 2.NP" (495,7-(1+1+0,16+0,16))</t>
  </si>
  <si>
    <t>45</t>
  </si>
  <si>
    <t>411354172.S</t>
  </si>
  <si>
    <t>Podporná konštrukcia stropov výšky do 4 m pre zaťaženie do 5 kPa odstránenie</t>
  </si>
  <si>
    <t>2003563315</t>
  </si>
  <si>
    <t>46</t>
  </si>
  <si>
    <t>411361821.S</t>
  </si>
  <si>
    <t>Výstuž stropov doskových, trámových, vložkových,konzolových alebo balkónových, B500 (10505)</t>
  </si>
  <si>
    <t>-1531509813</t>
  </si>
  <si>
    <t>"žb strop, výstuž 200 kg/m3" 244,345*200*0,001</t>
  </si>
  <si>
    <t>47</t>
  </si>
  <si>
    <t>417321515.S</t>
  </si>
  <si>
    <t>Betón stužujúcich pásov a vencov železový tr. C 25/30</t>
  </si>
  <si>
    <t>2109232398</t>
  </si>
  <si>
    <t>"vence nad obvodovými stenami hr. 380 mm" 37,94*0,25</t>
  </si>
  <si>
    <t>"vnce nad vnútornými stenami hr. 300 mm" 13,29*0,25</t>
  </si>
  <si>
    <t>"vence nad obvodovými stenami hr. 380 mm" 38,36*0,29</t>
  </si>
  <si>
    <t>"vnce nad vnútornými stenami hr. 300 mm" 28,82*0,29</t>
  </si>
  <si>
    <t>48</t>
  </si>
  <si>
    <t>417351115.S</t>
  </si>
  <si>
    <t>Debnenie bočníc stužujúcich pásov a vencov vrátane vzpier zhotovenie</t>
  </si>
  <si>
    <t>157953352</t>
  </si>
  <si>
    <t>"vence nad obvodovými stenami hr. 380 mm" 211,5*0,25</t>
  </si>
  <si>
    <t>"vnce nad vnútornými stenami hr. 300 mm" 90,4*0,25</t>
  </si>
  <si>
    <t>"vence nad obvodovými stenami hr. 380 mm" 204,0*0,29</t>
  </si>
  <si>
    <t>"vnce nad vnútornými stenami hr. 300 mm" 194,0*0,29</t>
  </si>
  <si>
    <t>49</t>
  </si>
  <si>
    <t>417351116.S</t>
  </si>
  <si>
    <t>Debnenie bočníc stužujúcich pásov a vencov vrátane vzpier odstránenie</t>
  </si>
  <si>
    <t>-1813041749</t>
  </si>
  <si>
    <t>50</t>
  </si>
  <si>
    <t>417361821.S</t>
  </si>
  <si>
    <t>Výstuž stužujúcich pásov a vencov z betonárskej ocele B500 (10505)</t>
  </si>
  <si>
    <t>-653733055</t>
  </si>
  <si>
    <t>"žb vence, výstuž 200 kg/m3" 32,29*200*0,001</t>
  </si>
  <si>
    <t>51</t>
  </si>
  <si>
    <t>417391151.S</t>
  </si>
  <si>
    <t>Montáž obkladu betónových konštrukcií vykonaný súčasne s betónovaním extrudovaným polystyrénom</t>
  </si>
  <si>
    <t>761485665</t>
  </si>
  <si>
    <t xml:space="preserve">"zateplenie dosky a obvodových vencov" </t>
  </si>
  <si>
    <t>"žb doska nad 1.NP" 94,7*0,5</t>
  </si>
  <si>
    <t>"žb doska nad 2.NP" 94,7*0,54</t>
  </si>
  <si>
    <t>52</t>
  </si>
  <si>
    <t>M</t>
  </si>
  <si>
    <t>283750000700.S</t>
  </si>
  <si>
    <t>Doska XPS hr. 50 mm, zateplenie soklov, suterénov, podláh</t>
  </si>
  <si>
    <t>-2066221529</t>
  </si>
  <si>
    <t>98,488*1,05 'Prepočítané koeficientom množstva</t>
  </si>
  <si>
    <t>Komunikácie</t>
  </si>
  <si>
    <t>53</t>
  </si>
  <si>
    <t>564281111.S</t>
  </si>
  <si>
    <t>Podklad alebo podsyp zo štrkopiesku s rozprestretím, vlhčením a zhutnením, po zhutnení hr. 300 mm</t>
  </si>
  <si>
    <t>-1641311679</t>
  </si>
  <si>
    <t>"ZD zámková dlažba" 419,19</t>
  </si>
  <si>
    <t>54</t>
  </si>
  <si>
    <t>564851111.S</t>
  </si>
  <si>
    <t>Podklad zo štrkodrviny s rozprestretím a zhutnením, po zhutnení hr. 150 mm</t>
  </si>
  <si>
    <t>1509361954</t>
  </si>
  <si>
    <t>55</t>
  </si>
  <si>
    <t>596911164.S</t>
  </si>
  <si>
    <t>Kladenie betónovej zámkovej dlažby komunikácií pre peších hr. 80 mm pre peších nad 300 m2 so zriadením lôžka z kameniva hr. 30 mm</t>
  </si>
  <si>
    <t>446884079</t>
  </si>
  <si>
    <t>56</t>
  </si>
  <si>
    <t>592460008500.S</t>
  </si>
  <si>
    <t>Dlažba betónová zámková, hr. 80 mm, prírodná</t>
  </si>
  <si>
    <t>809300960</t>
  </si>
  <si>
    <t>419,19*1,02 'Prepočítané koeficientom množstva</t>
  </si>
  <si>
    <t>Úpravy povrchov, podlahy, osadenie</t>
  </si>
  <si>
    <t>57</t>
  </si>
  <si>
    <t>610991111.S</t>
  </si>
  <si>
    <t>Zakrývanie výplní vnútorných okenných otvorov, predmetov a konštrukcií</t>
  </si>
  <si>
    <t>565666362</t>
  </si>
  <si>
    <t>"plocha otvorov na obvodovej stene" 84,07+100,68</t>
  </si>
  <si>
    <t>58</t>
  </si>
  <si>
    <t>611460111.S</t>
  </si>
  <si>
    <t>Príprava vnútorného podkladu stropov na silno a nerovnomerne nasiakavé podklady regulátorom nasiakavosti</t>
  </si>
  <si>
    <t>847984489</t>
  </si>
  <si>
    <t>59</t>
  </si>
  <si>
    <t>611460362.S</t>
  </si>
  <si>
    <t>Vnútorná omietka stropov vápennocementová jednovrstvová, hr. 8 mm</t>
  </si>
  <si>
    <t>-1284103610</t>
  </si>
  <si>
    <t>"1.NP vnútorné omietky stropov" 18,1+211,35+11,6+5,1+12,35+8,05+11,8+19,86+71,77+4,31+3,9+7,98+5,76+1,9+4,24+4,04+3,76+22,36</t>
  </si>
  <si>
    <t>"2.NP vnútorné omietky stropov" 22,36+38,66+41,74+51,27+51,27+42,87+69,39+33,7+33,7+17,77+17,77+2,75+2,75</t>
  </si>
  <si>
    <t>60</t>
  </si>
  <si>
    <t>612460111.S</t>
  </si>
  <si>
    <t>Príprava vnútorného podkladu stien na silno a nerovnomerne nasiakavé podklady regulátorom nasiakavosti</t>
  </si>
  <si>
    <t>-773305803</t>
  </si>
  <si>
    <t>61</t>
  </si>
  <si>
    <t>612460361.S</t>
  </si>
  <si>
    <t>Vnútorná omietka stien vápennocementová jednovrstvová, hr. 5 mm</t>
  </si>
  <si>
    <t>-900926512</t>
  </si>
  <si>
    <t>62</t>
  </si>
  <si>
    <t>612460363.S</t>
  </si>
  <si>
    <t>Vnútorná omietka stien vápennocementová jednovrstvová, hr. 10 mm</t>
  </si>
  <si>
    <t>-161023764</t>
  </si>
  <si>
    <t xml:space="preserve">"1.NP" </t>
  </si>
  <si>
    <t>"vnútorné omietky" (38,2+61,4+14,1+9,2+15,9+11+4,4*6+13,8+10,3+4,8+5,6+13,2+34,4+35,2+8,3+7,9)*3,21+1,95*2,2+2,1*0,8</t>
  </si>
  <si>
    <t>"vnútorné ostenie" 24,2</t>
  </si>
  <si>
    <t>"odpočet otvorov" -(84,07+47,94*2)</t>
  </si>
  <si>
    <t>"vnútorné omietky" (57+28,9+28,9+39,4+26,2+34,2+23,5+23,5+7,7*2+6,8*2+15,1+4,2*8+12,3)*3,25+1,95*2,3+2,6*0,9</t>
  </si>
  <si>
    <t>"vnútorné ostenie" 27,89</t>
  </si>
  <si>
    <t>"odpočet otvorov" -(100,68+43,04*2)</t>
  </si>
  <si>
    <t>-obklady_steny</t>
  </si>
  <si>
    <t>63</t>
  </si>
  <si>
    <t>612481039x</t>
  </si>
  <si>
    <t>Príplatok za zabudované omietniky v ploche stien (meria sa v m2 plochy)</t>
  </si>
  <si>
    <t>-1969473520</t>
  </si>
  <si>
    <t>omiet_steny-obklady_steny</t>
  </si>
  <si>
    <t>64</t>
  </si>
  <si>
    <t>612481121.S</t>
  </si>
  <si>
    <t>Potiahnutie vnútorných stien sklotextílnou mriežkou s vložením bez lepidla</t>
  </si>
  <si>
    <t>667669410</t>
  </si>
  <si>
    <t>65</t>
  </si>
  <si>
    <t>622460111.S</t>
  </si>
  <si>
    <t>Príprava vonkajšieho podkladu stien na silno a nerovnomerne nasiakavé podklady regulátorom nasiakavosti</t>
  </si>
  <si>
    <t>-1252313211</t>
  </si>
  <si>
    <t>"TXPS sokel hr. 140 mm" 29,7</t>
  </si>
  <si>
    <t>"TMW fasáda hr. 180 mm" 432,965</t>
  </si>
  <si>
    <t>"podhľad vstup" 6,2</t>
  </si>
  <si>
    <t>"vonkajšie ostenie" 36,3+41,84</t>
  </si>
  <si>
    <t>66</t>
  </si>
  <si>
    <t>622460124.S</t>
  </si>
  <si>
    <t>Príprava vonkajšieho podkladu stien penetráciou pod omietky a nátery</t>
  </si>
  <si>
    <t>1163121353</t>
  </si>
  <si>
    <t>67</t>
  </si>
  <si>
    <t>622461063.S</t>
  </si>
  <si>
    <t>Vonkajšia omietka stien tenkovrstvová, silikónová, ryhovaná, stredozrnná hr. 2,0 mm</t>
  </si>
  <si>
    <t>768782141</t>
  </si>
  <si>
    <t>68</t>
  </si>
  <si>
    <t>622461281.S</t>
  </si>
  <si>
    <t>Vonkajšia omietka stien tenkovrstvová, dekoratívna mozaiková</t>
  </si>
  <si>
    <t>1357233436</t>
  </si>
  <si>
    <t>69</t>
  </si>
  <si>
    <t>624601121b</t>
  </si>
  <si>
    <t>Pretmelenie polyuretanovym tmelom styk okolo otvorov a parapiet</t>
  </si>
  <si>
    <t>-494760682</t>
  </si>
  <si>
    <t>"okolo otvorov" 187,64+232,57</t>
  </si>
  <si>
    <t>70</t>
  </si>
  <si>
    <t>624601151b</t>
  </si>
  <si>
    <t>Tmelenie parapetov okien PUR penou</t>
  </si>
  <si>
    <t>-2048136163</t>
  </si>
  <si>
    <t>"pod parapet" 6,68+11,58</t>
  </si>
  <si>
    <t>71</t>
  </si>
  <si>
    <t>625250552.S</t>
  </si>
  <si>
    <t>Kontaktný zatepľovací systém soklovej z XPS hr. 140 mm, výstužná vrstva s armovacou tkaninou, kotvy</t>
  </si>
  <si>
    <t>832067783</t>
  </si>
  <si>
    <t>"TXPS fasáda sokel" 75,9*0,6-(7,3+15,6+3,5)*0,6</t>
  </si>
  <si>
    <t>72</t>
  </si>
  <si>
    <t>625250712.S</t>
  </si>
  <si>
    <t>Kontaktný zatepľovací systém z minerálnej vlny hr. 180 mm, výstužná vrstva s armovacou tkaninou, kotvy</t>
  </si>
  <si>
    <t>217277895</t>
  </si>
  <si>
    <t>"TMW fasáda" 75,9*7,85</t>
  </si>
  <si>
    <t>"TMW fasáda vstup" 7,3*3</t>
  </si>
  <si>
    <t>"odpočet otvorov" -(84,07+100,68)</t>
  </si>
  <si>
    <t>73</t>
  </si>
  <si>
    <t>625250717.S</t>
  </si>
  <si>
    <t>Kontaktný zatepľovací systém z minerálnej vlny hr. 260 mm, výstužná vrstva s armovacou tkaninou, kotvy</t>
  </si>
  <si>
    <t>-1033462341</t>
  </si>
  <si>
    <t>74</t>
  </si>
  <si>
    <t>625250761.S</t>
  </si>
  <si>
    <t>Kontaktný zatepľovací systém ostenia z minerálnej vlny hr. 20 mm, výstužná vrstva s armovacou tkaninou</t>
  </si>
  <si>
    <t>-656671876</t>
  </si>
  <si>
    <t>75</t>
  </si>
  <si>
    <t>632001011.S</t>
  </si>
  <si>
    <t>Zhotovenie separačnej fólie v podlahových vrstvách z PE</t>
  </si>
  <si>
    <t>-312748508</t>
  </si>
  <si>
    <t>76</t>
  </si>
  <si>
    <t>283230007500.S</t>
  </si>
  <si>
    <t>Oddeľovacia fólia na potery</t>
  </si>
  <si>
    <t>-1424706535</t>
  </si>
  <si>
    <t>77</t>
  </si>
  <si>
    <t>632001021.S</t>
  </si>
  <si>
    <t>Zhotovenie okrajovej dilatačnej pásky z PE</t>
  </si>
  <si>
    <t>-1265541218</t>
  </si>
  <si>
    <t>"obvod miestností 1.NP" 18,8+58,9+14,7+9,2+14,3+16,0+13,6+29,1+36,5+8,6+8,2+12,9+12,7+5,3+8,3+8,1+7,9+22,6</t>
  </si>
  <si>
    <t>"obvod miestností 2.NP" 22,6+37,8+41,0+28,7+29,0+26,3+34,2+23,3+23,6+20,2+19,6+7,0+7,2</t>
  </si>
  <si>
    <t>78</t>
  </si>
  <si>
    <t>283320005000.S</t>
  </si>
  <si>
    <t>Okrajová dilatačná páska z PE 100/5 mm s fóliou na oddilatovanie poterov od stenových konštrukcií</t>
  </si>
  <si>
    <t>-1281431701</t>
  </si>
  <si>
    <t>79</t>
  </si>
  <si>
    <t>631312671.S</t>
  </si>
  <si>
    <t>Mazanina z betónu prostého (m2) hladená dreveným hladidlom, betón tr. C 20/25 hr. 65 mm</t>
  </si>
  <si>
    <t>1079885216</t>
  </si>
  <si>
    <t>80</t>
  </si>
  <si>
    <t>631362412.S</t>
  </si>
  <si>
    <t>Výstuž mazanín z betónov (z kameniva) a z ľahkých betónov zo sietí KARI, priemer drôtu 5/5 mm, veľkosť oka 150x150 mm</t>
  </si>
  <si>
    <t>939769435</t>
  </si>
  <si>
    <t>81</t>
  </si>
  <si>
    <t>632452613.S</t>
  </si>
  <si>
    <t>Cementová samonivelizačná stierka, pevnosti v tlaku 20 MPa, hr. 5 mm</t>
  </si>
  <si>
    <t>-1270599113</t>
  </si>
  <si>
    <t>Ostatné konštrukcie a práce-búranie</t>
  </si>
  <si>
    <t>82</t>
  </si>
  <si>
    <t>941941031.S</t>
  </si>
  <si>
    <t>Montáž lešenia ľahkého pracovného radového s podlahami šírky od 0,80 do 1,00 m, výšky do 10 m</t>
  </si>
  <si>
    <t>117828096</t>
  </si>
  <si>
    <t>"fasáda" 79,9*8,4</t>
  </si>
  <si>
    <t>83</t>
  </si>
  <si>
    <t>941941191.S</t>
  </si>
  <si>
    <t>Príplatok za prvý a každý ďalší i začatý mesiac použitia lešenia ľahkého pracovného radového s podlahami šírky od 0,80 do 1,00 m, výšky do 10 m</t>
  </si>
  <si>
    <t>-807031109</t>
  </si>
  <si>
    <t>Poznámka k položke:_x000D_
Uvažované s prenájmom lešenia na 2 mesiac.</t>
  </si>
  <si>
    <t>671,16*2 'Prepočítané koeficientom množstva</t>
  </si>
  <si>
    <t>84</t>
  </si>
  <si>
    <t>941941831.S</t>
  </si>
  <si>
    <t>Demontáž lešenia ľahkého pracovného radového s podlahami šírky nad 0,80 do 1,00 m, výšky do 10 m</t>
  </si>
  <si>
    <t>-2040668402</t>
  </si>
  <si>
    <t>85</t>
  </si>
  <si>
    <t>941955001.S</t>
  </si>
  <si>
    <t>Lešenie ľahké pracovné pomocné, s výškou lešeňovej podlahy do 1,20 m</t>
  </si>
  <si>
    <t>-2011743894</t>
  </si>
  <si>
    <t>86</t>
  </si>
  <si>
    <t>952901111.S</t>
  </si>
  <si>
    <t>Vyčistenie budov pri výške podlaží do 4 m</t>
  </si>
  <si>
    <t>-534086360</t>
  </si>
  <si>
    <t>87</t>
  </si>
  <si>
    <t>952902110.S</t>
  </si>
  <si>
    <t>Čistenie budov zametaním v miestnostiach</t>
  </si>
  <si>
    <t>-1202926053</t>
  </si>
  <si>
    <t>"vodorovná HI" 493,01</t>
  </si>
  <si>
    <t>88</t>
  </si>
  <si>
    <t>953995406.S</t>
  </si>
  <si>
    <t>Okenný a dverový dilatačný profil APU (plastový)</t>
  </si>
  <si>
    <t>-1274696308</t>
  </si>
  <si>
    <t>"otvory" 120,99+139,47</t>
  </si>
  <si>
    <t>89</t>
  </si>
  <si>
    <t>953995412.S</t>
  </si>
  <si>
    <t>Nadokenný profil s priznanou okapničkou (plastový)</t>
  </si>
  <si>
    <t>1294962310</t>
  </si>
  <si>
    <t>"otvory" 36,95+44,55</t>
  </si>
  <si>
    <t>"fasáda" 2,5</t>
  </si>
  <si>
    <t>90</t>
  </si>
  <si>
    <t>953995416.S</t>
  </si>
  <si>
    <t>Parapetný profil s integrovanou sieťovinou</t>
  </si>
  <si>
    <t>1746153244</t>
  </si>
  <si>
    <t>"otvory" 25,7+44,55</t>
  </si>
  <si>
    <t>91</t>
  </si>
  <si>
    <t>953995422.S</t>
  </si>
  <si>
    <t>Rohový profil s integrovanou sieťovinou - flexibilný</t>
  </si>
  <si>
    <t>727354111</t>
  </si>
  <si>
    <t>"otvory" 84,04+94,92</t>
  </si>
  <si>
    <t>"fasáda" 8,4*4+3*2</t>
  </si>
  <si>
    <t>92</t>
  </si>
  <si>
    <t>953995426.S</t>
  </si>
  <si>
    <t>Dilatačný profil typ V - rohový</t>
  </si>
  <si>
    <t>-1861908147</t>
  </si>
  <si>
    <t>"fasáda" 8,4*2</t>
  </si>
  <si>
    <t>93</t>
  </si>
  <si>
    <t>953995432.S</t>
  </si>
  <si>
    <t>Ukončovací profil pri oplechovaní</t>
  </si>
  <si>
    <t>2090363363</t>
  </si>
  <si>
    <t>"atika" 75,3</t>
  </si>
  <si>
    <t>94</t>
  </si>
  <si>
    <t>962032231.S</t>
  </si>
  <si>
    <t>Búranie muriva alebo vybúranie otvorov plochy nad 4 m2 nadzákladového z tehál pálených, vápenopieskových, cementových na maltu,  -1,90500t</t>
  </si>
  <si>
    <t>-1717854732</t>
  </si>
  <si>
    <t>"1.NP - miestnosť 1.18, otvor v pôvodnej stene pre nový otvor" 1,95*2,32*0,4</t>
  </si>
  <si>
    <t>"2.NP - miestnosť 2.01, otvor v pôvodnej stene pre nový otvor" 1,95*2,32*0,4</t>
  </si>
  <si>
    <t>95</t>
  </si>
  <si>
    <t>979081111.S</t>
  </si>
  <si>
    <t>Odvoz sutiny a vybúraných hmôt na skládku do 1 km</t>
  </si>
  <si>
    <t>1236841044</t>
  </si>
  <si>
    <t>96</t>
  </si>
  <si>
    <t>979081121.S</t>
  </si>
  <si>
    <t>Odvoz sutiny a vybúraných hmôt na skládku za každý ďalší 1 km</t>
  </si>
  <si>
    <t>1409121528</t>
  </si>
  <si>
    <t>Poznámka k položke:_x000D_
Odvoz sutiny do vzdialenosti 10km.</t>
  </si>
  <si>
    <t>6,896*10 'Prepočítané koeficientom množstva</t>
  </si>
  <si>
    <t>97</t>
  </si>
  <si>
    <t>979082111.S</t>
  </si>
  <si>
    <t>Vnútrostavenisková doprava sutiny a vybúraných hmôt do 10 m</t>
  </si>
  <si>
    <t>509690044</t>
  </si>
  <si>
    <t>98</t>
  </si>
  <si>
    <t>979082121.S</t>
  </si>
  <si>
    <t>Vnútrostavenisková doprava sutiny a vybúraných hmôt za každých ďalších 5 m</t>
  </si>
  <si>
    <t>1740522841</t>
  </si>
  <si>
    <t>Poznámka k položke:_x000D_
Uvažované s vnútrostaveniskovým presunom sutiny do vzdialenosti 30 m</t>
  </si>
  <si>
    <t>6,896*4 'Prepočítané koeficientom množstva</t>
  </si>
  <si>
    <t>99</t>
  </si>
  <si>
    <t>979089012.S</t>
  </si>
  <si>
    <t>Poplatok za skladovanie - betón, tehly, dlaždice (17 01) ostatné</t>
  </si>
  <si>
    <t>-1153216652</t>
  </si>
  <si>
    <t>100</t>
  </si>
  <si>
    <t>979089714.S</t>
  </si>
  <si>
    <t>Prenájom kontajneru 10 m3</t>
  </si>
  <si>
    <t>1837529696</t>
  </si>
  <si>
    <t>Presun hmôt HSV</t>
  </si>
  <si>
    <t>101</t>
  </si>
  <si>
    <t>998011002.S</t>
  </si>
  <si>
    <t>Presun hmôt pre budovy (801, 803, 812), zvislá konštr. z tehál, tvárnic, z kovu výšky do 12 m</t>
  </si>
  <si>
    <t>-2016850286</t>
  </si>
  <si>
    <t>PSV</t>
  </si>
  <si>
    <t>Práce a dodávky PSV</t>
  </si>
  <si>
    <t>711</t>
  </si>
  <si>
    <t>Izolácie proti vode a vlhkosti</t>
  </si>
  <si>
    <t>102</t>
  </si>
  <si>
    <t>711111001.S</t>
  </si>
  <si>
    <t>Zhotovenie izolácie proti zemnej vlhkosti vodorovná náterom penetračným za studena</t>
  </si>
  <si>
    <t>-708420261</t>
  </si>
  <si>
    <t>"vodorovná HI - skladba P1" 493,01</t>
  </si>
  <si>
    <t>103</t>
  </si>
  <si>
    <t>246170000900.S</t>
  </si>
  <si>
    <t>Lak asfaltový penetračný</t>
  </si>
  <si>
    <t>-663289591</t>
  </si>
  <si>
    <t>493,01*0,0003 'Prepočítané koeficientom množstva</t>
  </si>
  <si>
    <t>104</t>
  </si>
  <si>
    <t>711112001.S</t>
  </si>
  <si>
    <t>Zhotovenie  izolácie proti zemnej vlhkosti zvislá penetračným náterom za studena</t>
  </si>
  <si>
    <t>-1788846490</t>
  </si>
  <si>
    <t>"zvislá HI" 99,3*0,6</t>
  </si>
  <si>
    <t>105</t>
  </si>
  <si>
    <t>400967686</t>
  </si>
  <si>
    <t>59,58*0,00035 'Prepočítané koeficientom množstva</t>
  </si>
  <si>
    <t>106</t>
  </si>
  <si>
    <t>711132107.S</t>
  </si>
  <si>
    <t>Zhotovenie izolácie proti zemnej vlhkosti nopovou fóloiu položenou voľne na ploche zvislej</t>
  </si>
  <si>
    <t>898180031</t>
  </si>
  <si>
    <t>"XPS v okolí základov" 75,9*0,4</t>
  </si>
  <si>
    <t>107</t>
  </si>
  <si>
    <t>283230002600.S</t>
  </si>
  <si>
    <t>Nopová HDPE fólia hrúbky 0,4 mm, výška nopu 8 mm, proti zemnej vlhkosti s radónovou ochranou, pre spodnú stavbu</t>
  </si>
  <si>
    <t>-1859505925</t>
  </si>
  <si>
    <t>30,36*1,15 'Prepočítané koeficientom množstva</t>
  </si>
  <si>
    <t>108</t>
  </si>
  <si>
    <t>711141559.S</t>
  </si>
  <si>
    <t>Zhotovenie  izolácie proti zemnej vlhkosti a tlakovej vode vodorovná NAIP pritavením</t>
  </si>
  <si>
    <t>729562886</t>
  </si>
  <si>
    <t>109</t>
  </si>
  <si>
    <t>628320000300.S</t>
  </si>
  <si>
    <t>Pás asfaltový nataviteľný sivý, hr. 4.2 mm, plošná hmotnosť 4,8 kg/m2, s protiradónovou ochranou</t>
  </si>
  <si>
    <t>31724523</t>
  </si>
  <si>
    <t>493,01*1,15 'Prepočítané koeficientom množstva</t>
  </si>
  <si>
    <t>110</t>
  </si>
  <si>
    <t>711142559.S</t>
  </si>
  <si>
    <t>Zhotovenie  izolácie proti zemnej vlhkosti a tlakovej vode zvislá NAIP pritavením</t>
  </si>
  <si>
    <t>-2000495058</t>
  </si>
  <si>
    <t>111</t>
  </si>
  <si>
    <t>-145178772</t>
  </si>
  <si>
    <t>59,58*1,2 'Prepočítané koeficientom množstva</t>
  </si>
  <si>
    <t>112</t>
  </si>
  <si>
    <t>711210100.S</t>
  </si>
  <si>
    <t>Zhotovenie dvojnásobnej izol. stierky pod keramické obklady v interiéri na ploche vodorovnej</t>
  </si>
  <si>
    <t>-1174633478</t>
  </si>
  <si>
    <t>"miestnosť 1.04" 5,1</t>
  </si>
  <si>
    <t>"miestnosť 1.05" 12,35</t>
  </si>
  <si>
    <t>"miestnosť 1.07" 11,8</t>
  </si>
  <si>
    <t>"miestnosť 1.09" 71,77</t>
  </si>
  <si>
    <t>"miestnosť 1.13" 5,76</t>
  </si>
  <si>
    <t>"miestnosť 1.14" 1,9</t>
  </si>
  <si>
    <t>"miestnosť 2.10" 17,77</t>
  </si>
  <si>
    <t>"miestnosť 2.11" 17,7</t>
  </si>
  <si>
    <t>"miestnosť 2.12" 2,75</t>
  </si>
  <si>
    <t>"miestnosť 2.13" 2,75</t>
  </si>
  <si>
    <t>113</t>
  </si>
  <si>
    <t>245610000400.S</t>
  </si>
  <si>
    <t>Stierka hydroizolačná na báze syntetickej živice, (tekutá hydroizolačná fólia)</t>
  </si>
  <si>
    <t>kg</t>
  </si>
  <si>
    <t>1182718143</t>
  </si>
  <si>
    <t>114</t>
  </si>
  <si>
    <t>247710007700.S</t>
  </si>
  <si>
    <t>Pás tesniaci š. 120 mm, na utesnenie rohových a spojovacích škár pri aplikácii hydroizolácií</t>
  </si>
  <si>
    <t>-940620367</t>
  </si>
  <si>
    <t>115</t>
  </si>
  <si>
    <t>711210110.S</t>
  </si>
  <si>
    <t>Zhotovenie dvojnásobnej izol. stierky pod keramické obklady v interiéri na ploche zvislej</t>
  </si>
  <si>
    <t>-1102037129</t>
  </si>
  <si>
    <t>116</t>
  </si>
  <si>
    <t>-1260074013</t>
  </si>
  <si>
    <t>117</t>
  </si>
  <si>
    <t>2007564778</t>
  </si>
  <si>
    <t>118</t>
  </si>
  <si>
    <t>998711201.S</t>
  </si>
  <si>
    <t>Presun hmôt pre izoláciu proti vode v objektoch výšky do 6 m</t>
  </si>
  <si>
    <t>%</t>
  </si>
  <si>
    <t>1467116887</t>
  </si>
  <si>
    <t>712</t>
  </si>
  <si>
    <t>Izolácie striech, povlakové krytiny</t>
  </si>
  <si>
    <t>119</t>
  </si>
  <si>
    <t>712290010.S</t>
  </si>
  <si>
    <t>Zhotovenie parozábrany pre strechy ploché do 10°</t>
  </si>
  <si>
    <t>-2049271349</t>
  </si>
  <si>
    <t>"ST1 - strecha" 460,8-(1*2+0,16*2)</t>
  </si>
  <si>
    <t>"ST1 - strecha zvislá plocha" (91,7+4,0*2+1,6*2)*0,7</t>
  </si>
  <si>
    <t>120</t>
  </si>
  <si>
    <t>283230007300.S</t>
  </si>
  <si>
    <t>Parozábrana hr. 0,15 mm, š. 2 m, materiál na báze PO - modifikovaný PE</t>
  </si>
  <si>
    <t>2030608188</t>
  </si>
  <si>
    <t>530,51*1,15 'Prepočítané koeficientom množstva</t>
  </si>
  <si>
    <t>121</t>
  </si>
  <si>
    <t>712370070.S</t>
  </si>
  <si>
    <t>Zhotovenie povlakovej krytiny striech plochých do 10° PVC-P fóliou upevnenou prikotvením so zvarením spoju</t>
  </si>
  <si>
    <t>-3384294</t>
  </si>
  <si>
    <t>"ST1 - strecha zvislá plocha" 94,7*0,5+(4,0*2+1,6*2)*0,4</t>
  </si>
  <si>
    <t>122</t>
  </si>
  <si>
    <t>283220002000.S</t>
  </si>
  <si>
    <t>Hydroizolačná fólia PVC-P hr. 1,5 mm izolácia plochých striech</t>
  </si>
  <si>
    <t>-1026345660</t>
  </si>
  <si>
    <t>510,275947551048*1,15 'Prepočítané koeficientom množstva</t>
  </si>
  <si>
    <t>123</t>
  </si>
  <si>
    <t>311970001800a</t>
  </si>
  <si>
    <t>Mechanické kotvenie fólie do dĺžky 400 mm</t>
  </si>
  <si>
    <t>140810204</t>
  </si>
  <si>
    <t>510,31*6 'Prepočítané koeficientom množstva</t>
  </si>
  <si>
    <t>124</t>
  </si>
  <si>
    <t>712391175.S</t>
  </si>
  <si>
    <t>Pripevnenie povlakovej krytiny na plochých strechách do 10° kotviacimi pásikmi, uholníkmi</t>
  </si>
  <si>
    <t>-638561738</t>
  </si>
  <si>
    <t>"ST1 - strecha" (94,7+4,0*2+1,6*2)*2</t>
  </si>
  <si>
    <t>125</t>
  </si>
  <si>
    <t>311990008400.S</t>
  </si>
  <si>
    <t>Kotviaci profil z galvanizovanej ocele na mechanickú fixáciu vodonepriepustných fólií na strešnú konštrukciu</t>
  </si>
  <si>
    <t>-974171963</t>
  </si>
  <si>
    <t>211,8*1,05 'Prepočítané koeficientom množstva</t>
  </si>
  <si>
    <t>126</t>
  </si>
  <si>
    <t>712973220.S</t>
  </si>
  <si>
    <t>Detaily k PVC-P fóliam zaizolovanie hotovej strešnej vpuste</t>
  </si>
  <si>
    <t>-96305645</t>
  </si>
  <si>
    <t>"ST1 - strecha" 2</t>
  </si>
  <si>
    <t>127</t>
  </si>
  <si>
    <t>283770003700.S</t>
  </si>
  <si>
    <t>Strešná vpusť pre PVC-P fólie, priemer 100 mm, dĺ. 400 mm</t>
  </si>
  <si>
    <t>1855425351</t>
  </si>
  <si>
    <t>128</t>
  </si>
  <si>
    <t>311690001000.S</t>
  </si>
  <si>
    <t>Rozperný nit 6x30 mm do betónu, hliníkový</t>
  </si>
  <si>
    <t>237982378</t>
  </si>
  <si>
    <t>129</t>
  </si>
  <si>
    <t>712973233.S</t>
  </si>
  <si>
    <t>Detaily k PVC-P fóliam zaizolovanie kruhového prestupu 251 – 400 mm</t>
  </si>
  <si>
    <t>-904059362</t>
  </si>
  <si>
    <t>"ST1 - strecha" 5</t>
  </si>
  <si>
    <t>130</t>
  </si>
  <si>
    <t>381747434</t>
  </si>
  <si>
    <t>5*0,456 'Prepočítané koeficientom množstva</t>
  </si>
  <si>
    <t>131</t>
  </si>
  <si>
    <t>712990040.S</t>
  </si>
  <si>
    <t>Položenie geotextílie vodorovne alebo zvislo na strechy ploché do 10°</t>
  </si>
  <si>
    <t>-296942848</t>
  </si>
  <si>
    <t>132</t>
  </si>
  <si>
    <t>693110004500.S</t>
  </si>
  <si>
    <t>Geotextília polypropylénová netkaná 300 g/m2</t>
  </si>
  <si>
    <t>-370462925</t>
  </si>
  <si>
    <t>510,31*1,15 'Prepočítané koeficientom množstva</t>
  </si>
  <si>
    <t>133</t>
  </si>
  <si>
    <t>712991030.S</t>
  </si>
  <si>
    <t>Montáž podkladnej konštrukcie z OSB dosiek na atike šírky 311 - 410 mm pod klampiarske konštrukcie</t>
  </si>
  <si>
    <t>-310409223</t>
  </si>
  <si>
    <t>"atika" 94,7</t>
  </si>
  <si>
    <t>134</t>
  </si>
  <si>
    <t>-304226049</t>
  </si>
  <si>
    <t>135</t>
  </si>
  <si>
    <t>607260000400.S</t>
  </si>
  <si>
    <t>Doska OSB nebrúsená hr. 22 mm</t>
  </si>
  <si>
    <t>-1744788996</t>
  </si>
  <si>
    <t>136</t>
  </si>
  <si>
    <t>998712202.S</t>
  </si>
  <si>
    <t>Presun hmôt pre izoláciu povlakovej krytiny v objektoch výšky nad 6 do 12 m</t>
  </si>
  <si>
    <t>1045102276</t>
  </si>
  <si>
    <t>713</t>
  </si>
  <si>
    <t>Izolácie tepelné</t>
  </si>
  <si>
    <t>137</t>
  </si>
  <si>
    <t>713122111.S</t>
  </si>
  <si>
    <t>Montáž tepelnej izolácie podláh polystyrénom, kladeným voľne v jednej vrstve</t>
  </si>
  <si>
    <t>1452749570</t>
  </si>
  <si>
    <t>138</t>
  </si>
  <si>
    <t>283720008800.S</t>
  </si>
  <si>
    <t>Doska EPS hr. 60 mm, pevnosť v tlaku 150 kPa, na zateplenie podláh a plochých striech</t>
  </si>
  <si>
    <t>869433043</t>
  </si>
  <si>
    <t>426*1,02 'Prepočítané koeficientom množstva</t>
  </si>
  <si>
    <t>139</t>
  </si>
  <si>
    <t>713122121.S</t>
  </si>
  <si>
    <t>Montáž tepelnej izolácie podláh polystyrénom, kladeným voľne v dvoch vrstvách</t>
  </si>
  <si>
    <t>1299818465</t>
  </si>
  <si>
    <t>140</t>
  </si>
  <si>
    <t>-330250715</t>
  </si>
  <si>
    <t>428,23*2,04 'Prepočítané koeficientom množstva</t>
  </si>
  <si>
    <t>141</t>
  </si>
  <si>
    <t>713132132.S</t>
  </si>
  <si>
    <t>Montáž tepelnej izolácie stien polystyrénom, celoplošným prilepením</t>
  </si>
  <si>
    <t>935089996</t>
  </si>
  <si>
    <t>"základy pod terénom" 75,9*0,4+(7,3+15,6+3,5)*0,6</t>
  </si>
  <si>
    <t>142</t>
  </si>
  <si>
    <t>283750002400.S</t>
  </si>
  <si>
    <t>Doska XPS hr. 140 mm, zateplenie soklov, suterénov, podláh, terás, striech, cestné staviteľstvo</t>
  </si>
  <si>
    <t>-1648685829</t>
  </si>
  <si>
    <t>46,2*1,02 'Prepočítané koeficientom množstva</t>
  </si>
  <si>
    <t>143</t>
  </si>
  <si>
    <t>-154003509</t>
  </si>
  <si>
    <t>"dilatácia od pôvodného objektu" 19,8*8,7-(1,85*2,27*2)</t>
  </si>
  <si>
    <t>144</t>
  </si>
  <si>
    <t>283750001500.S</t>
  </si>
  <si>
    <t>Doska XPS hr. 50 mm, zateplenie soklov, suterénov, podláh, terás, striech</t>
  </si>
  <si>
    <t>1022893768</t>
  </si>
  <si>
    <t>163,861*1,02 'Prepočítané koeficientom množstva</t>
  </si>
  <si>
    <t>145</t>
  </si>
  <si>
    <t>713142151.S</t>
  </si>
  <si>
    <t>Montáž tepelnej izolácie striech plochých do 10° polystyrénom, jednovrstvová kladenými voľne</t>
  </si>
  <si>
    <t>-1555027987</t>
  </si>
  <si>
    <t>"ST1 - strecha" 116</t>
  </si>
  <si>
    <t>146</t>
  </si>
  <si>
    <t>283720008300.S</t>
  </si>
  <si>
    <t>Doska EPS v spáde hr. 50 - 290 mm, pevnosť v tlaku 100 kPa, na zateplenie podláh a plochých striech</t>
  </si>
  <si>
    <t>1462361573</t>
  </si>
  <si>
    <t>116*1,02 'Prepočítané koeficientom množstva</t>
  </si>
  <si>
    <t>147</t>
  </si>
  <si>
    <t>713142250.S</t>
  </si>
  <si>
    <t>Montáž tepelnej izolácie striech plochých do 10° polystyrénom, dvojvrstvová kladenými voľne</t>
  </si>
  <si>
    <t>-766860852</t>
  </si>
  <si>
    <t>148</t>
  </si>
  <si>
    <t>283720008500.S</t>
  </si>
  <si>
    <t>Doska EPS hr. 200 mm, pevnosť v tlaku 100 kPa, na zateplenie podláh a plochých striech</t>
  </si>
  <si>
    <t>37658412</t>
  </si>
  <si>
    <t>458,48*1,02 'Prepočítané koeficientom množstva</t>
  </si>
  <si>
    <t>149</t>
  </si>
  <si>
    <t>283720008200.S</t>
  </si>
  <si>
    <t>Doska EPS hr. 150 mm, pevnosť v tlaku 100 kPa, na zateplenie podláh a plochých striech</t>
  </si>
  <si>
    <t>-980327283</t>
  </si>
  <si>
    <t>150</t>
  </si>
  <si>
    <t>713144080.S</t>
  </si>
  <si>
    <t>Montáž tepelnej izolácie na atiku z XPS do lepidla</t>
  </si>
  <si>
    <t>816945466</t>
  </si>
  <si>
    <t>"atika z hornej a vnútornej strany" 94,7*0,5</t>
  </si>
  <si>
    <t>151</t>
  </si>
  <si>
    <t>283750001900.S</t>
  </si>
  <si>
    <t>Doska XPS v spáde hr. 40 - 60 mm, zateplenie soklov, suterénov, podláh, terás, striech</t>
  </si>
  <si>
    <t>1564907223</t>
  </si>
  <si>
    <t>47,35*1,02 'Prepočítané koeficientom množstva</t>
  </si>
  <si>
    <t>152</t>
  </si>
  <si>
    <t>998713202.S</t>
  </si>
  <si>
    <t>Presun hmôt pre izolácie tepelné v objektoch výšky nad 6 m do 12 m</t>
  </si>
  <si>
    <t>-8616168</t>
  </si>
  <si>
    <t>722</t>
  </si>
  <si>
    <t>Zdravotechnika - vnútorný vodovod</t>
  </si>
  <si>
    <t>153</t>
  </si>
  <si>
    <t>722250005.S</t>
  </si>
  <si>
    <t>Montáž hydrantového systému s tvarovo stálou hadicou D 25</t>
  </si>
  <si>
    <t>súb.</t>
  </si>
  <si>
    <t>963782126</t>
  </si>
  <si>
    <t>"1.NP" 1</t>
  </si>
  <si>
    <t>154</t>
  </si>
  <si>
    <t>449150003000.S</t>
  </si>
  <si>
    <t>Hydrantový systém s tvarovo stálou hadicou D 25/30m</t>
  </si>
  <si>
    <t>16473750</t>
  </si>
  <si>
    <t>155</t>
  </si>
  <si>
    <t>725539000</t>
  </si>
  <si>
    <t>M+D Hasiaci prístroj práškový 6kg, vrátane držiaku na stenu</t>
  </si>
  <si>
    <t>-328187590</t>
  </si>
  <si>
    <t>"1.NP" 3</t>
  </si>
  <si>
    <t>"2.NP" 3</t>
  </si>
  <si>
    <t>156</t>
  </si>
  <si>
    <t>998722202.S</t>
  </si>
  <si>
    <t>Presun hmôt pre vnútorný vodovod v objektoch výšky nad 6 do 12 m</t>
  </si>
  <si>
    <t>-1813022654</t>
  </si>
  <si>
    <t>764</t>
  </si>
  <si>
    <t>Konštrukcie klampiarske</t>
  </si>
  <si>
    <t>157</t>
  </si>
  <si>
    <t>764395491.S</t>
  </si>
  <si>
    <t>Strešná dilatácia z pozinkovaného farbeného PZf plechu, trojdielna r.š. 1000 mm</t>
  </si>
  <si>
    <t>-654230970</t>
  </si>
  <si>
    <t>"atika pri napojeni na jestvujúci objekt" 19,5</t>
  </si>
  <si>
    <t>158</t>
  </si>
  <si>
    <t>764421430.S</t>
  </si>
  <si>
    <t>Oplechovanie ríms a ozdobných prvkov z pozinkovaného farbeného PZf plechu, r.š. 200 mm</t>
  </si>
  <si>
    <t>-1641088834</t>
  </si>
  <si>
    <t>"svetlíky a otvory na streche" 4,0*2+1,6*2</t>
  </si>
  <si>
    <t>159</t>
  </si>
  <si>
    <t>764430460.S</t>
  </si>
  <si>
    <t>Oplechovanie muriva a atík z pozinkovaného farbeného PZf plechu, vrátane rohov r.š. 750 mm</t>
  </si>
  <si>
    <t>-1340538136</t>
  </si>
  <si>
    <t>160</t>
  </si>
  <si>
    <t>764410750.S</t>
  </si>
  <si>
    <t>Oplechovanie parapetov z hliníkového farebného Al plechu, vrátane rohov r.š. 330 mm</t>
  </si>
  <si>
    <t>-929767311</t>
  </si>
  <si>
    <t>"1.NP"  25,70</t>
  </si>
  <si>
    <t>"2.NP" 44,55</t>
  </si>
  <si>
    <t>161</t>
  </si>
  <si>
    <t>998764202.S</t>
  </si>
  <si>
    <t>Presun hmôt pre konštrukcie klampiarske v objektoch výšky nad 6 do 12 m</t>
  </si>
  <si>
    <t>66429060</t>
  </si>
  <si>
    <t>766</t>
  </si>
  <si>
    <t>Konštrukcie stolárske</t>
  </si>
  <si>
    <t>162</t>
  </si>
  <si>
    <t>766621266.x</t>
  </si>
  <si>
    <t>Montáž okien drevených</t>
  </si>
  <si>
    <t>427609693</t>
  </si>
  <si>
    <t>"vnútorné okná" 22,2</t>
  </si>
  <si>
    <t>163</t>
  </si>
  <si>
    <t>6111100.Oi1</t>
  </si>
  <si>
    <t>Drevene 3kridlove okno 2500x1200 mm, s jednoduchým zasklením</t>
  </si>
  <si>
    <t>1105998797</t>
  </si>
  <si>
    <t>"Oi1" 3</t>
  </si>
  <si>
    <t>164</t>
  </si>
  <si>
    <t>766621400.S</t>
  </si>
  <si>
    <t>Montáž okien plastových s hydroizolačnými ISO páskami (exteriérová a interiérová)</t>
  </si>
  <si>
    <t>1397048252</t>
  </si>
  <si>
    <t>"1.NP obvod všetkých vonkajších výplní otvorov" 43,6+18,44+25,56+6+14,8+17,68</t>
  </si>
  <si>
    <t>"2.NP obvod všetkých vonkajších výplní otvorov" 61,04+46,1+68,16</t>
  </si>
  <si>
    <t>165</t>
  </si>
  <si>
    <t>283290005900.S</t>
  </si>
  <si>
    <t>Tesniaca paropriepustná fólia polymér-flísová, š. 90 mm, dĺ. 30 m, pre tesnenie pripájacej škáry okenného rámu a muriva z exteriéru</t>
  </si>
  <si>
    <t>-1041910892</t>
  </si>
  <si>
    <t>166</t>
  </si>
  <si>
    <t>283290006200.S</t>
  </si>
  <si>
    <t>Tesniaca paronepriepustná fólia polymér-flísová, š. 70 mm, dĺ. 30 m, pre tesnenie pripájacej škáry okenného rámu a muriva z interiéru</t>
  </si>
  <si>
    <t>-1400783445</t>
  </si>
  <si>
    <t>167</t>
  </si>
  <si>
    <t>611410.O01</t>
  </si>
  <si>
    <t>Plastové okno 2100x2260 mm, 8-komorové, min Uw = 0,8 W/m2K, zasklenie trojité Ug=0,6</t>
  </si>
  <si>
    <t>-607426647</t>
  </si>
  <si>
    <t>"O01" 5+7</t>
  </si>
  <si>
    <t>168</t>
  </si>
  <si>
    <t>611410.O02</t>
  </si>
  <si>
    <t>Plastové okno 2350x2260 mm, 8-komorové, min Uw = 0,8 W/m2K, zasklenie trojité Ug=0,6</t>
  </si>
  <si>
    <t>-1693606016</t>
  </si>
  <si>
    <t>"O02" 2+5</t>
  </si>
  <si>
    <t>169</t>
  </si>
  <si>
    <t>611410.O03</t>
  </si>
  <si>
    <t>Plastové okno 2000x2260 mm, 8-komorové, min Uw = 0,8 W/m2K, zasklenie trojité Ug=0,6</t>
  </si>
  <si>
    <t>-425772621</t>
  </si>
  <si>
    <t>"O03" 3+8</t>
  </si>
  <si>
    <t>170</t>
  </si>
  <si>
    <t>611410.O04</t>
  </si>
  <si>
    <t>Plastové okno 1500x1500 mm, 8-komorové, min Uw = 0,8 W/m2K, zasklenie trojité Ug=0,6</t>
  </si>
  <si>
    <t>-2136430000</t>
  </si>
  <si>
    <t>"O04" 1</t>
  </si>
  <si>
    <t>171</t>
  </si>
  <si>
    <t>611410.O05</t>
  </si>
  <si>
    <t>-2071912905</t>
  </si>
  <si>
    <t>"O05" 4</t>
  </si>
  <si>
    <t>172</t>
  </si>
  <si>
    <t>611410.De01</t>
  </si>
  <si>
    <t>Plastové dvere vstupné 2100x2320 mm, 8-komorové, min Uw = 0,8 W/m2K, zasklenie trojité Ug=0,6, vrátane zárubne, kovania a zámkov</t>
  </si>
  <si>
    <t>1221359920</t>
  </si>
  <si>
    <t>"De01" 2</t>
  </si>
  <si>
    <t>173</t>
  </si>
  <si>
    <t>766661.D01</t>
  </si>
  <si>
    <t>D+M interiérové drevené dvere jednokrídlové plné, rozmer 600x1970mm, obložková zárubňa, výplň drevotriesková doska, vrátane kovania kľučka, zámku, (resp. podľa výberu investora)</t>
  </si>
  <si>
    <t>-616983401</t>
  </si>
  <si>
    <t>"D01" 1</t>
  </si>
  <si>
    <t>174</t>
  </si>
  <si>
    <t>766661.D02</t>
  </si>
  <si>
    <t>D+M interiérové drevené dvere jednokrídlové plné, rozmer 900x1970mm, obložková zárubňa, výplň drevotriesková doska, vrátane kovania kľučka, zámku, (resp. podľa výberu investora)</t>
  </si>
  <si>
    <t>654105073</t>
  </si>
  <si>
    <t>"D02" 1+4</t>
  </si>
  <si>
    <t>175</t>
  </si>
  <si>
    <t>766661.D03</t>
  </si>
  <si>
    <t>D+M interiérové drevené dvere jednokrídlové plné, rozmer 800x1970mm, obložková zárubňa, výplň drevotriesková doska, vrátane kovania kľučka, zámku, (resp. podľa výberu investora)</t>
  </si>
  <si>
    <t>-1491853350</t>
  </si>
  <si>
    <t>"D03" 8+4</t>
  </si>
  <si>
    <t>176</t>
  </si>
  <si>
    <t>766661.D04</t>
  </si>
  <si>
    <t>D+M interiérové drevené dvere jednokrídlové plné, rozmer 700x1970mm, obložková zárubňa, výplň drevotriesková doska, vrátane kovania kľučka, zámku, (resp. podľa výberu investora)</t>
  </si>
  <si>
    <t>-1793758176</t>
  </si>
  <si>
    <t>"D04" 2</t>
  </si>
  <si>
    <t>177</t>
  </si>
  <si>
    <t>766661.Dw01</t>
  </si>
  <si>
    <t>617905809</t>
  </si>
  <si>
    <t>"Dw01" 7+8</t>
  </si>
  <si>
    <t>178</t>
  </si>
  <si>
    <t>766661.ND18</t>
  </si>
  <si>
    <t>D+M interiérové drevené dvere jednokrídlové plné, rozmer 900x1975mm, obložková zárubňa, výplň drevotriesková doska, vrátane kovania kľučka, zámku, (resp. podľa výberu investora)</t>
  </si>
  <si>
    <t>249065895</t>
  </si>
  <si>
    <t>"ND18" 1</t>
  </si>
  <si>
    <t>179</t>
  </si>
  <si>
    <t>766661.P01</t>
  </si>
  <si>
    <t>D+M interiérové presklené dvojkrídlové dvere požiarne, rozmer 1850x2270mm, zárubeň, s bezpečnostným zasklením a požiarnou odolnostou EI30/D3-C, vrátane kovania kľučka, zámku, (resp. podľa výberu investora)</t>
  </si>
  <si>
    <t>632713472</t>
  </si>
  <si>
    <t>"P01" 4</t>
  </si>
  <si>
    <t>180</t>
  </si>
  <si>
    <t>766661.P02</t>
  </si>
  <si>
    <t>D+M interiérové plné jednokrídlové dvere požiarne, rozmer 900x2000 mm, zárubeň, s požiarnou odolnostou EI30/D3-C, vrátane kovania kľučka, zámku, (resp. podľa výberu investora)</t>
  </si>
  <si>
    <t>1490610826</t>
  </si>
  <si>
    <t>"P02" 2</t>
  </si>
  <si>
    <t>181</t>
  </si>
  <si>
    <t>998766202.S</t>
  </si>
  <si>
    <t>Presun hmot pre konštrukcie stolárske v objektoch výšky nad 6 do 12 m</t>
  </si>
  <si>
    <t>496252208</t>
  </si>
  <si>
    <t>767</t>
  </si>
  <si>
    <t>Konštrukcie doplnkové kovové</t>
  </si>
  <si>
    <t>182</t>
  </si>
  <si>
    <t>7671612.Z01</t>
  </si>
  <si>
    <t>D+M exteriérové rebrík výlezu na strechu, oceľový s výplňou, žiarovo pozinkovaný, nastriekaný práškovou farbou, vrátane kotvenia, (resp. podľa výberu investora)</t>
  </si>
  <si>
    <t>612759871</t>
  </si>
  <si>
    <t>183</t>
  </si>
  <si>
    <t>7671612.Z02</t>
  </si>
  <si>
    <t>D+M exteriérové madlo oceľové, žiarovo pozinkovaný, nastriekaný práškovou farbou, vrátane kotvenia, (resp. podľa výberu investora)</t>
  </si>
  <si>
    <t>912406685</t>
  </si>
  <si>
    <t>184</t>
  </si>
  <si>
    <t>7671612.Z03</t>
  </si>
  <si>
    <t>D+M exteriérové terasové zábradlie oceľové s výplňou, žiarovo pozinkovaný, nastriekaný práškovou farbou, vrátane kotvenia, (resp. podľa výberu investora)</t>
  </si>
  <si>
    <t>1342261332</t>
  </si>
  <si>
    <t>185</t>
  </si>
  <si>
    <t>7671612.Z04</t>
  </si>
  <si>
    <t>-546745867</t>
  </si>
  <si>
    <t>186</t>
  </si>
  <si>
    <t>7671612.Z05</t>
  </si>
  <si>
    <t>D+M exteriérové schodiskové zábradlie oceľové s výplňou, žiarovo pozinkovaný, nastriekaný práškovou farbou, vrátane kotvenia, (resp. podľa výberu investora)</t>
  </si>
  <si>
    <t>-1827340102</t>
  </si>
  <si>
    <t>187</t>
  </si>
  <si>
    <t>7671612.Z06</t>
  </si>
  <si>
    <t>D+M interiérové schodiskové zábradlie oceľové s výplňou, nastriekaný práškovou farbou, vrátane kotvenia, (resp. podľa výberu investora)</t>
  </si>
  <si>
    <t>289891505</t>
  </si>
  <si>
    <t>188</t>
  </si>
  <si>
    <t>7673100.So01</t>
  </si>
  <si>
    <t>D+M Svetlík 1380x1380 mm, pre odvod dymu a tepla, a vetranie priestoru</t>
  </si>
  <si>
    <t>131175344</t>
  </si>
  <si>
    <t>"So01" 7</t>
  </si>
  <si>
    <t>189</t>
  </si>
  <si>
    <t>7673100.So02</t>
  </si>
  <si>
    <t>D+M Svetlík 780x780 mm, presvetlenie a vetranie priestoru</t>
  </si>
  <si>
    <t>-1412977060</t>
  </si>
  <si>
    <t>"So02" 2</t>
  </si>
  <si>
    <t>190</t>
  </si>
  <si>
    <t>767612100.S</t>
  </si>
  <si>
    <t>Montáž okien hliníkových s hydroizolačnými ISO páskami (exteriérová a interiérová)</t>
  </si>
  <si>
    <t>-420352461</t>
  </si>
  <si>
    <t>"1.NP obvod všetkých vonkajších výplní otvorov" 31,86</t>
  </si>
  <si>
    <t>"2.NP obvod všetkých vonkajších výplní otvorov" 8,72</t>
  </si>
  <si>
    <t>191</t>
  </si>
  <si>
    <t>-873768733</t>
  </si>
  <si>
    <t>192</t>
  </si>
  <si>
    <t>-516919946</t>
  </si>
  <si>
    <t>193</t>
  </si>
  <si>
    <t>55341000.PO01</t>
  </si>
  <si>
    <t>Okno 2100x2260 mm, s požiarnou odolnosťou EI30/D3-C, min Uw = 0,8 W/m2K</t>
  </si>
  <si>
    <t>-370668214</t>
  </si>
  <si>
    <t>"PO1" 1</t>
  </si>
  <si>
    <t>194</t>
  </si>
  <si>
    <t>55341000.LOP</t>
  </si>
  <si>
    <t>Ľahký obvodový plášť s dverami 2350x3960 mm, min Uw = 0,8 W/m2K, zasklenie trojité Ug=0,6 bezpečnostné</t>
  </si>
  <si>
    <t>-1274721643</t>
  </si>
  <si>
    <t>"LOP" 3</t>
  </si>
  <si>
    <t>195</t>
  </si>
  <si>
    <t>998767202.S</t>
  </si>
  <si>
    <t>Presun hmôt pre kovové stavebné doplnkové konštrukcie v objektoch výšky nad 6 do 12 m</t>
  </si>
  <si>
    <t>-424267184</t>
  </si>
  <si>
    <t>771</t>
  </si>
  <si>
    <t>Podlahy z dlaždíc</t>
  </si>
  <si>
    <t>196</t>
  </si>
  <si>
    <t>771411015.S</t>
  </si>
  <si>
    <t>Montáž soklíkov z obkladačiek do malty veľ. 100 x 200 mm</t>
  </si>
  <si>
    <t>571030642</t>
  </si>
  <si>
    <t>"miestnosti 1.NP"  194,1-(2,1*2+2,35*3+1,85*3+1*16)</t>
  </si>
  <si>
    <t>"miestnosti 2.NP" 261,3-(1,85*3+1*16)</t>
  </si>
  <si>
    <t>197</t>
  </si>
  <si>
    <t>597740003500.S</t>
  </si>
  <si>
    <t>Dlaždice keramické, hr. 8 mm, gresové glazované, (resp. podľa výberu investora)</t>
  </si>
  <si>
    <t>1069297072</t>
  </si>
  <si>
    <t>401,05*0,204 'Prepočítané koeficientom množstva</t>
  </si>
  <si>
    <t>198</t>
  </si>
  <si>
    <t>771575315.S</t>
  </si>
  <si>
    <t>Montáž podláh z dlaždíc keramických diagonálne do tmelu veľ. 300 x 300 mm</t>
  </si>
  <si>
    <t>-602885011</t>
  </si>
  <si>
    <t>"P01 podlaha 1.NP" 18,1+211,35+11,6+5,1+12,35+8,05+11,8+19,86+71,77+4,31+3,9+7,98+5,76+1,9+4,24+4,04+3,76+22,36</t>
  </si>
  <si>
    <t>"P02 podlaha 2.NP" 22,36+38,66+41,74+51,27+51,27+42,87+69,39+33,7+33,7+17,77+17,77+2,75+2,75</t>
  </si>
  <si>
    <t>199</t>
  </si>
  <si>
    <t>-1960639919</t>
  </si>
  <si>
    <t>854,23*1,02 'Prepočítané koeficientom množstva</t>
  </si>
  <si>
    <t>200</t>
  </si>
  <si>
    <t>998771202.S</t>
  </si>
  <si>
    <t>Presun hmôt pre podlahy z dlaždíc v objektoch výšky nad 6 do 12 m</t>
  </si>
  <si>
    <t>1260094825</t>
  </si>
  <si>
    <t>781</t>
  </si>
  <si>
    <t>Obklady</t>
  </si>
  <si>
    <t>201</t>
  </si>
  <si>
    <t>781445020.S</t>
  </si>
  <si>
    <t>Montáž obkladov vnútor. stien z obkladačiek kladených do tmelu veľ. 300x300 mm</t>
  </si>
  <si>
    <t>305040381</t>
  </si>
  <si>
    <t>"miestnosť 1.04" 9,2*2,0-(0,9*2,02)</t>
  </si>
  <si>
    <t>"miestnosť 1.05" 28,6*2,0-(0,9*2,02+0,7*2,02*8+0,75*1,1)</t>
  </si>
  <si>
    <t>"miestnosť 1.07" 22,6*2,0-(0,9*2,02+0,7*2,02*4+0,75*1,1)</t>
  </si>
  <si>
    <t>"miestnosť 1.09"  34,4*2,0-(0,9*2,02+2,5*1,2*3+2,0*2,26*2)</t>
  </si>
  <si>
    <t>"miestnosť 1.13" 15,1*2,0-(0,9*2,02+0,7*2,02*2+0,75*1,1)</t>
  </si>
  <si>
    <t>"miestnosť 1.14" 5,6*2,0-(0,7*2,02)</t>
  </si>
  <si>
    <t>"miestnosť 2.10" 41,0*2,0-(0,9*2,02*3+0,7*2,02*10)</t>
  </si>
  <si>
    <t>"miestnosť 2.11" 35,4*2,0-(0,9*2,02*3+0,7*2,02*6)</t>
  </si>
  <si>
    <t>"miestnosť 2.12" 6,9*2,0-(0,8*2,02)</t>
  </si>
  <si>
    <t>"miestnosť 2.13" 6,9*2,0-(0,8*2,02)</t>
  </si>
  <si>
    <t>202</t>
  </si>
  <si>
    <t>597640001800.S</t>
  </si>
  <si>
    <t>Obkladačky keramické, (resp. podľa výberu investora)</t>
  </si>
  <si>
    <t>-1676969390</t>
  </si>
  <si>
    <t>323,821*1,02 'Prepočítané koeficientom množstva</t>
  </si>
  <si>
    <t>203</t>
  </si>
  <si>
    <t>998781202.S</t>
  </si>
  <si>
    <t>Presun hmôt pre obklady keramické v objektoch výšky nad 6 do 12 m</t>
  </si>
  <si>
    <t>130223681</t>
  </si>
  <si>
    <t>784</t>
  </si>
  <si>
    <t>Maľby</t>
  </si>
  <si>
    <t>204</t>
  </si>
  <si>
    <t>784410100.S</t>
  </si>
  <si>
    <t>Penetrovanie jednonásobné jemnozrnných podkladov výšky do 3,80 m</t>
  </si>
  <si>
    <t>-268159778</t>
  </si>
  <si>
    <t>"steny" omiet_steny</t>
  </si>
  <si>
    <t>"odpočet obklady steny"  -obklady_steny</t>
  </si>
  <si>
    <t>"stropy"  omiet_strop</t>
  </si>
  <si>
    <t>205</t>
  </si>
  <si>
    <t>784418011.S</t>
  </si>
  <si>
    <t>Zakrývanie otvorov, podláh a zariadení fóliou v miestnostiach alebo na schodisku</t>
  </si>
  <si>
    <t>2065573842</t>
  </si>
  <si>
    <t>"otvory na obvodovej stene" 84,07+100,68</t>
  </si>
  <si>
    <t>"interiér. dvere obojstrane"  (47,94+43,04)*2</t>
  </si>
  <si>
    <t>206</t>
  </si>
  <si>
    <t>784418012.S</t>
  </si>
  <si>
    <t>Zakrývanie podláh a zariadení papierom v miestnostiach alebo na schodisku</t>
  </si>
  <si>
    <t>-356686779</t>
  </si>
  <si>
    <t>"podlahy spolu"  854,23</t>
  </si>
  <si>
    <t>207</t>
  </si>
  <si>
    <t>784423271.S</t>
  </si>
  <si>
    <t>Maľby vápenné dvojnásobné, ručne nanášané na jemnozrnný podklad výšky do 3,80 m</t>
  </si>
  <si>
    <t>1717594172</t>
  </si>
  <si>
    <t>"odpočet za oteruvzdorný náter stien" -564,72</t>
  </si>
  <si>
    <t>208</t>
  </si>
  <si>
    <t>784430050.S</t>
  </si>
  <si>
    <t>Maľby akrylátové tónované dvojnásobné, ručne nanášané na jemnozrnný podklad výšky do 3,80 m</t>
  </si>
  <si>
    <t>1786166529</t>
  </si>
  <si>
    <t>"oteruvzdorný náter stien do výšky 1,5 m" 194,1*1,5</t>
  </si>
  <si>
    <t>"odpočet otvorov" -(34,89+25,2)</t>
  </si>
  <si>
    <t>"oteruvzdorný náter stien do výšky 1,5 m" 261,3*1,5</t>
  </si>
  <si>
    <t>"odpočet otvorov" -(35,64+22,65)</t>
  </si>
  <si>
    <t>VRN</t>
  </si>
  <si>
    <t>Vedľajšie rozpočtové náklady</t>
  </si>
  <si>
    <t>VRN06</t>
  </si>
  <si>
    <t>Zariadenie staveniska</t>
  </si>
  <si>
    <t>209</t>
  </si>
  <si>
    <t>000600013.S</t>
  </si>
  <si>
    <t>Zariadenie staveniska - prevádzkové sklady</t>
  </si>
  <si>
    <t>eur</t>
  </si>
  <si>
    <t>1024</t>
  </si>
  <si>
    <t>-1623899807</t>
  </si>
  <si>
    <t>210</t>
  </si>
  <si>
    <t>000600021.S</t>
  </si>
  <si>
    <t>Zariadenie staveniska - prevádzkové oplotenie staveniska</t>
  </si>
  <si>
    <t>1808719714</t>
  </si>
  <si>
    <t>211</t>
  </si>
  <si>
    <t>000600042.S</t>
  </si>
  <si>
    <t>Zariadenie staveniska - sociálne zariadenia</t>
  </si>
  <si>
    <t>1224805597</t>
  </si>
  <si>
    <t>VP</t>
  </si>
  <si>
    <t xml:space="preserve">  Práce naviac</t>
  </si>
  <si>
    <t>PN</t>
  </si>
  <si>
    <t>02 - Zdravotechnika</t>
  </si>
  <si>
    <t xml:space="preserve"> MASPLAN s.r.o. </t>
  </si>
  <si>
    <t>HSV - PRÁCE A DODÁVKY HSV</t>
  </si>
  <si>
    <t xml:space="preserve">    1 - ZEMNE PRÁCE</t>
  </si>
  <si>
    <t xml:space="preserve">    2 - ZÁKLADY</t>
  </si>
  <si>
    <t xml:space="preserve">    3 - ZVISLÉ A KOMPLETNÉ KONŠTRUKCIE</t>
  </si>
  <si>
    <t xml:space="preserve">    4 - VODOROVNÉ KONŠTRUKCIE</t>
  </si>
  <si>
    <t xml:space="preserve">    8 - RÚROVÉ VEDENIA</t>
  </si>
  <si>
    <t xml:space="preserve">    9 - OSTATNÉ KONŠTRUKCIE A PRÁCE</t>
  </si>
  <si>
    <t>PSV - PRÁCE A DODÁVKY PSV</t>
  </si>
  <si>
    <t xml:space="preserve">    721 - Vnútorná kanalizácia</t>
  </si>
  <si>
    <t xml:space="preserve">    722 - Vnútorný vodovod</t>
  </si>
  <si>
    <t xml:space="preserve">    724 - Strojné vybavenie</t>
  </si>
  <si>
    <t xml:space="preserve">    725 - Zariaďovacie predmety</t>
  </si>
  <si>
    <t>PRÁCE A DODÁVKY HSV</t>
  </si>
  <si>
    <t>ZEMNE PRÁCE</t>
  </si>
  <si>
    <t>131201101</t>
  </si>
  <si>
    <t>Hĺbenie jám nezapaž. v horn. tr. 3 do 100 m3</t>
  </si>
  <si>
    <t>132201101</t>
  </si>
  <si>
    <t>Hĺbenie rýh šírka do 60 cm v horn. tr. 3 do 100 m3</t>
  </si>
  <si>
    <t>162701105</t>
  </si>
  <si>
    <t>Vodorovné premiestnenie výkopu do 10000 m horn. tr. 1-4</t>
  </si>
  <si>
    <t>167101101</t>
  </si>
  <si>
    <t>Nakladanie výkopku do 100 m3 v horn. tr. 1-4</t>
  </si>
  <si>
    <t>171201201</t>
  </si>
  <si>
    <t>Uloženie sypaniny na skládku</t>
  </si>
  <si>
    <t>174101001</t>
  </si>
  <si>
    <t>Zásyp zhutnený jám, šachiet, rýh, zárezov alebo okolo objektov do 100 m3</t>
  </si>
  <si>
    <t>175101101</t>
  </si>
  <si>
    <t>Obsyp potrubia bez prehodenia sypaniny</t>
  </si>
  <si>
    <t>583371970</t>
  </si>
  <si>
    <t>Štrkopiesok 0-32 N1</t>
  </si>
  <si>
    <t>175101201</t>
  </si>
  <si>
    <t>Obsyp objektu bez prehodenia sypaniny</t>
  </si>
  <si>
    <t>ZÁKLADY</t>
  </si>
  <si>
    <t>211971110</t>
  </si>
  <si>
    <t>Zhotovenie opláštenia z geotextílie</t>
  </si>
  <si>
    <t>693665220</t>
  </si>
  <si>
    <t>Geotextília polypropylénová</t>
  </si>
  <si>
    <t>ZVISLÉ A KOMPLETNÉ KONŠTRUKCIE</t>
  </si>
  <si>
    <t>386944221</t>
  </si>
  <si>
    <t>Montáž ŽB lapača tukov</t>
  </si>
  <si>
    <t>kus</t>
  </si>
  <si>
    <t>4361E0219</t>
  </si>
  <si>
    <t>Lapač tukov  KL LT 4 KLARTEC</t>
  </si>
  <si>
    <t>VODOROVNÉ KONŠTRUKCIE</t>
  </si>
  <si>
    <t>451573111</t>
  </si>
  <si>
    <t>Lôžko pod potrubie, stoky v otvorenom výkope z piesku a štrkopiesku</t>
  </si>
  <si>
    <t>RÚROVÉ VEDENIA</t>
  </si>
  <si>
    <t>894803210</t>
  </si>
  <si>
    <t>Montáž vsakovacích blokov</t>
  </si>
  <si>
    <t>2863K8602</t>
  </si>
  <si>
    <t>RAUSIKKO Box 8,6 SX - základný prok</t>
  </si>
  <si>
    <t>2863K8603</t>
  </si>
  <si>
    <t>RAUSIKKO Box 8,6 SX - bočná platňa</t>
  </si>
  <si>
    <t>2863K8604</t>
  </si>
  <si>
    <t>RAUSIKKO odvetrávacia platňa na napojenie rúry KG DN 160</t>
  </si>
  <si>
    <t>2863K8604.</t>
  </si>
  <si>
    <t>Dodatočné pripojenie AWADOCK CP DN 160</t>
  </si>
  <si>
    <t>894808025</t>
  </si>
  <si>
    <t>Montáž revíznej šachty z PVC, DN šachty 600, DN potrubia 160</t>
  </si>
  <si>
    <t>2863K7324</t>
  </si>
  <si>
    <t>Rúra kanalizačná hladká KGEM, SN 4, DN 160, dĺžka 3000</t>
  </si>
  <si>
    <t>2863K8181</t>
  </si>
  <si>
    <t>Betónový roznášací prstenec pre poklopy DN 625</t>
  </si>
  <si>
    <t>2863K8610</t>
  </si>
  <si>
    <t>RAUSIKKO šachta C3 DN 600 usadzovací priestor</t>
  </si>
  <si>
    <t>2863K8611</t>
  </si>
  <si>
    <t>RAUSIKKO šachta C3 DN 600 - spodný diel "T" na postranné alebo stredové napojenie</t>
  </si>
  <si>
    <t>2863K8612</t>
  </si>
  <si>
    <t>RAUSIKKO šachta C3 DN 600 - šachtové predĺženie dĺ. 2,5m</t>
  </si>
  <si>
    <t>2865D1363</t>
  </si>
  <si>
    <t>Presuvka kanalizačná PVC-U (KGU) 160</t>
  </si>
  <si>
    <t>2865P0483</t>
  </si>
  <si>
    <t>Koleno kanalizačné PVC DN 150/87°</t>
  </si>
  <si>
    <t>899991610</t>
  </si>
  <si>
    <t>Napojenie na jestv. kanalizáciu</t>
  </si>
  <si>
    <t>OSTATNÉ KONŠTRUKCIE A PRÁCE</t>
  </si>
  <si>
    <t>979131415</t>
  </si>
  <si>
    <t>Poplatok za uloženie vykopanej zeminy</t>
  </si>
  <si>
    <t>998276101</t>
  </si>
  <si>
    <t>Presun hmôt pre potrubie z rúr plastových alebo sklolaminátových v otvorenom výkope</t>
  </si>
  <si>
    <t>PRÁCE A DODÁVKY PSV</t>
  </si>
  <si>
    <t>721</t>
  </si>
  <si>
    <t>Vnútorná kanalizácia</t>
  </si>
  <si>
    <t>721171109</t>
  </si>
  <si>
    <t>Potrubie kanal. z PVC-U rúr hrdlových odpadné D 110x2,2</t>
  </si>
  <si>
    <t>721171110</t>
  </si>
  <si>
    <t>Potrubie kanal. z PVC-U rúr hrdlových odpadné D 125x3,2</t>
  </si>
  <si>
    <t>721171112</t>
  </si>
  <si>
    <t>Potrubie kanal. z PVC-U rúr hrdlových odpadné D 160/3,2</t>
  </si>
  <si>
    <t>721177221</t>
  </si>
  <si>
    <t>Potrubie z rúr GEBERIT SILENT db 20 odpadné zvislé d75/3</t>
  </si>
  <si>
    <t>721177223</t>
  </si>
  <si>
    <t>Potrubie z rúr GEBERIT SILENT db 20 odpadné zvislé d110/6</t>
  </si>
  <si>
    <t>721177225</t>
  </si>
  <si>
    <t>Potrubie z rúr GEBERIT SILENT db 20 odpadné zvislé d135/6</t>
  </si>
  <si>
    <t>721177231</t>
  </si>
  <si>
    <t>Potrubie z rúr GEBERIT SILENT db 20 odpadné prípojné d56/3,2</t>
  </si>
  <si>
    <t>721177235</t>
  </si>
  <si>
    <t>Potrubie z rúr GEBERIT SILENT db 20 odpadné prípojné d75/3</t>
  </si>
  <si>
    <t>721177237</t>
  </si>
  <si>
    <t>Potrubie z rúr GEBERIT SILENT db 20 odpadné prípojné d110/6</t>
  </si>
  <si>
    <t>721194104</t>
  </si>
  <si>
    <t>Vyvedenie a upevnenie kanal. výpustiek D 40x1.8</t>
  </si>
  <si>
    <t>721194105</t>
  </si>
  <si>
    <t>Vyvedenie a upevnenie kanal. výpustiek D 50x1.8</t>
  </si>
  <si>
    <t>721194109</t>
  </si>
  <si>
    <t>Vyvedenie a upevnenie kanal. výpustiek D 110x2.3</t>
  </si>
  <si>
    <t>721233121</t>
  </si>
  <si>
    <t>Strešné vtoky polypropylen PP pre ploché strechy vodorovný odtok DN 75/110</t>
  </si>
  <si>
    <t>721259120</t>
  </si>
  <si>
    <t>Montáž HL tvaroviek</t>
  </si>
  <si>
    <t>562481184</t>
  </si>
  <si>
    <t>Vtok so zápach. uzávierkou HL 21</t>
  </si>
  <si>
    <t>5624811851</t>
  </si>
  <si>
    <t>Zápachová uzávierka HL 406</t>
  </si>
  <si>
    <t>721273168</t>
  </si>
  <si>
    <t>Ventilačné hlavice strešné plastové DN 100 HUL 810</t>
  </si>
  <si>
    <t>721273171</t>
  </si>
  <si>
    <t>Prevzdušňovací ventil</t>
  </si>
  <si>
    <t>721290111</t>
  </si>
  <si>
    <t>Skúška tesnosti kanalizácie vodou do DN 125</t>
  </si>
  <si>
    <t>721290112</t>
  </si>
  <si>
    <t>Skúška tesnosti kanalizácie vodou DN 125-200</t>
  </si>
  <si>
    <t>721290123</t>
  </si>
  <si>
    <t>Skúška tesnosti kanalizácie dymom do DN 300</t>
  </si>
  <si>
    <t>998721201</t>
  </si>
  <si>
    <t>Presun hmôt pre vnút. kanalizáciu v objektoch výšky do 6 m</t>
  </si>
  <si>
    <t>Vnútorný vodovod</t>
  </si>
  <si>
    <t>722107228</t>
  </si>
  <si>
    <t>Potrubie z ušlachtilej ocele 1.4521, rúry Geberit Mapress D 28x1,2mm</t>
  </si>
  <si>
    <t>722107254</t>
  </si>
  <si>
    <t>Potrubie z ušlachtilej ocele 1.4521, rúry Geberit Mapress D 54x1,5mm</t>
  </si>
  <si>
    <t>722173311</t>
  </si>
  <si>
    <t>Potrubie vodov. z 3-vrstvových rúrok MEPLA-GEBERIT D 16</t>
  </si>
  <si>
    <t>722173312</t>
  </si>
  <si>
    <t>Potrubie vodov. z 3-vrstvových rúrok MEPLA-GEBERIT D 20</t>
  </si>
  <si>
    <t>722173313</t>
  </si>
  <si>
    <t>Potrubie vodov. z 3-vrstvových rúrok MEPLA-GEBERIT D 26</t>
  </si>
  <si>
    <t>722173314</t>
  </si>
  <si>
    <t>Potrubie vodov. z 3-vrstvových rúrok MEPLA-GEBERIT D 32</t>
  </si>
  <si>
    <t>722173315</t>
  </si>
  <si>
    <t>Potrubie vodov. z 3-vrstvových rúrok MEPLA-GEBERIT D 40</t>
  </si>
  <si>
    <t>722173316</t>
  </si>
  <si>
    <t>Potrubie vodov. z 3-vrstvových rúrok MEPLA-GEBERIT D 50</t>
  </si>
  <si>
    <t>722181233</t>
  </si>
  <si>
    <t>Ochrana vodovodného potrubia prilepenými tepelnoizolačnými rúrami z PE hr do 15 mm DN do 62 mm</t>
  </si>
  <si>
    <t>722220142</t>
  </si>
  <si>
    <t>Nástenka pre viacvrstvové rúrky na nalisovanie D 20xR 1/2 s jedným závitom</t>
  </si>
  <si>
    <t>722231062</t>
  </si>
  <si>
    <t>Armat. vodov. s 2 závitmi, ventil spätný V 3030 G 3/4</t>
  </si>
  <si>
    <t>722231063</t>
  </si>
  <si>
    <t>Armat. vodov. s 2 závitmi, ventil spätný V 3030 G 1</t>
  </si>
  <si>
    <t>722231064</t>
  </si>
  <si>
    <t>Armat. vodov. s 2 závitmi, ventil spätný V 3030 G 5/4</t>
  </si>
  <si>
    <t>722231162</t>
  </si>
  <si>
    <t>Armat. vod. s 2 závit. ventil poistný priamy ON 137030 G 3/4</t>
  </si>
  <si>
    <t>722232043</t>
  </si>
  <si>
    <t>Kohút guľový priamy G 1/2 PN 42 do 185°C vnútorný závit</t>
  </si>
  <si>
    <t>722232045</t>
  </si>
  <si>
    <t>Kohút guľový priamy G 1 PN 42 do 185°C vnútorný závit</t>
  </si>
  <si>
    <t>722234263</t>
  </si>
  <si>
    <t>Filter mosadzný G 1/2 PN 16 do 120°C s 2x vnútorným závitom</t>
  </si>
  <si>
    <t>722239102</t>
  </si>
  <si>
    <t>Montáž vodov. armatúr s 2 závitmi G 3/4</t>
  </si>
  <si>
    <t>4221C1159</t>
  </si>
  <si>
    <t>Ventil uzatvárací STRÖMAX-AWD, DN 20 - 2412572</t>
  </si>
  <si>
    <t>722239103</t>
  </si>
  <si>
    <t>Montáž vodov. armatúr s 2 závitmi G 1</t>
  </si>
  <si>
    <t>4221C1160</t>
  </si>
  <si>
    <t>Ventil uzatvárací STRÖMAX-AWD, DN 25 - 2412573</t>
  </si>
  <si>
    <t>5510008911</t>
  </si>
  <si>
    <t>Ochrana proti spätnému prietoku Honeywell BA 295-1 B</t>
  </si>
  <si>
    <t>722239104</t>
  </si>
  <si>
    <t>Montáž vodov. armatúr s 2 závitmi G 5/4</t>
  </si>
  <si>
    <t>4221C1161</t>
  </si>
  <si>
    <t>Ventil uzatvárací STRÖMAX-AWD, DN 32 - 2412574</t>
  </si>
  <si>
    <t>4228C0213</t>
  </si>
  <si>
    <t>Klapka spätná vodorovná Clapet (kov-kov) 5/4"</t>
  </si>
  <si>
    <t>722239106</t>
  </si>
  <si>
    <t>Montáž vodov. armatúr s 2 závitmi G 2</t>
  </si>
  <si>
    <t>4221C1163</t>
  </si>
  <si>
    <t>Ventil uzatvárací STRÖMAX-AWD, DN 50 - 2412576</t>
  </si>
  <si>
    <t>722240143</t>
  </si>
  <si>
    <t>Hydrantový systém s tvarovo stalou hadicou D 25 x 30 m</t>
  </si>
  <si>
    <t>súbor</t>
  </si>
  <si>
    <t>722290226</t>
  </si>
  <si>
    <t>Tlakové skúšky vodov. potrubia závitového do DN 50</t>
  </si>
  <si>
    <t>722290234</t>
  </si>
  <si>
    <t>Preplachovanie a dezinfekcia vodov. potrubia do DN 80</t>
  </si>
  <si>
    <t>998722201</t>
  </si>
  <si>
    <t>Presun hmôt pre vnút. vodovod v objektoch výšky do 6 m</t>
  </si>
  <si>
    <t>724</t>
  </si>
  <si>
    <t>Strojné vybavenie</t>
  </si>
  <si>
    <t>724131105</t>
  </si>
  <si>
    <t>Montáž čerpadiel cirkulačných</t>
  </si>
  <si>
    <t>4261A1836</t>
  </si>
  <si>
    <t>Čerpadlo UPS 25-60 N</t>
  </si>
  <si>
    <t>724319139</t>
  </si>
  <si>
    <t>Montáž expanzných nádrží</t>
  </si>
  <si>
    <t>4841A2351</t>
  </si>
  <si>
    <t>Armatúra prietoková flow-jet 3/4"- 9116799</t>
  </si>
  <si>
    <t>4846B0706</t>
  </si>
  <si>
    <t>Nádoba expanzná Refix DD 18 l / 10 bar, biela - 7307900</t>
  </si>
  <si>
    <t>724421130</t>
  </si>
  <si>
    <t>Tlakomery deformačné so spodným prípojom 03313 pr. 100</t>
  </si>
  <si>
    <t>725</t>
  </si>
  <si>
    <t>Zariaďovacie predmety</t>
  </si>
  <si>
    <t>725116231</t>
  </si>
  <si>
    <t>Montáž predstenového systému záchodov do kombinovaných stien</t>
  </si>
  <si>
    <t>55147009080</t>
  </si>
  <si>
    <t>Geberit Duofix - konštrukcia</t>
  </si>
  <si>
    <t>55147009085</t>
  </si>
  <si>
    <t>Predstenový systém pre výlevku JIKA</t>
  </si>
  <si>
    <t>551661921</t>
  </si>
  <si>
    <t>Tlačidlo Samba biela</t>
  </si>
  <si>
    <t>725119213</t>
  </si>
  <si>
    <t>Montáž záchodových mís závesných</t>
  </si>
  <si>
    <t>6423E0451</t>
  </si>
  <si>
    <t>Klozet závesný OLYMP 2064.0 006, biely</t>
  </si>
  <si>
    <t>6423E0453</t>
  </si>
  <si>
    <t>Sedátko biele JIKA  - OLYMP</t>
  </si>
  <si>
    <t>725119309</t>
  </si>
  <si>
    <t>Príplatok za použitie silikónového tmelu 0,30 kg/kus</t>
  </si>
  <si>
    <t>725129202</t>
  </si>
  <si>
    <t>Montáž pisoárov keramických</t>
  </si>
  <si>
    <t>725129208</t>
  </si>
  <si>
    <t>Montáž splachovača pisoára automatic.</t>
  </si>
  <si>
    <t>6425D0103</t>
  </si>
  <si>
    <t>Pisoár GOLEM - APIS 1VBS3</t>
  </si>
  <si>
    <t>725139102</t>
  </si>
  <si>
    <t>Príplatok za použitie silikónového tmelu 0,6 kg/kus</t>
  </si>
  <si>
    <t>725212200</t>
  </si>
  <si>
    <t>Umývadlo z diturvitu štandardná kvalita</t>
  </si>
  <si>
    <t>725241513</t>
  </si>
  <si>
    <t>Vanička sprchová keramická štvorcová 900x900 mm</t>
  </si>
  <si>
    <t>725244114</t>
  </si>
  <si>
    <t>Montáž, zástena sprchová jednokrídlová do výšky 2000 mm a šírky 900 mm</t>
  </si>
  <si>
    <t>5521C01991</t>
  </si>
  <si>
    <t>Zástena sprchová</t>
  </si>
  <si>
    <t>725311125</t>
  </si>
  <si>
    <t>Drez jednoduchý nerezový s 2 odkap. plochami</t>
  </si>
  <si>
    <t>212</t>
  </si>
  <si>
    <t>725339101</t>
  </si>
  <si>
    <t>Montáž výleviek keramic., liat, a i. hmoty bez výtok armat. a splach nádrže</t>
  </si>
  <si>
    <t>214</t>
  </si>
  <si>
    <t>6427A0102</t>
  </si>
  <si>
    <t>Výlevka MIRA H851046 závesná</t>
  </si>
  <si>
    <t>216</t>
  </si>
  <si>
    <t>6427A9001</t>
  </si>
  <si>
    <t>Mriežka ku výlevke MIRA</t>
  </si>
  <si>
    <t>218</t>
  </si>
  <si>
    <t>725819402</t>
  </si>
  <si>
    <t>Montáž ventilov rohových G 1/2</t>
  </si>
  <si>
    <t>220</t>
  </si>
  <si>
    <t>4223K0705</t>
  </si>
  <si>
    <t>Ventil rohový s filtrom 1/2"x3/8"</t>
  </si>
  <si>
    <t>222</t>
  </si>
  <si>
    <t>725820700</t>
  </si>
  <si>
    <t>Batéria drezová jednopáková do 1 otvoru štandardná kvalita</t>
  </si>
  <si>
    <t>224</t>
  </si>
  <si>
    <t>725821200</t>
  </si>
  <si>
    <t>Batéria G 1/2 x 150 štandardná kvalita pre výlevku</t>
  </si>
  <si>
    <t>226</t>
  </si>
  <si>
    <t>725821400</t>
  </si>
  <si>
    <t>Batéria umývadlová jednopáková do 1 otvoru štandardná kvalita</t>
  </si>
  <si>
    <t>228</t>
  </si>
  <si>
    <t>725840200</t>
  </si>
  <si>
    <t>Batéria sprchová nástenná G 1/2 štandardná kvalita</t>
  </si>
  <si>
    <t>230</t>
  </si>
  <si>
    <t>725869204</t>
  </si>
  <si>
    <t>Montáž zápach. uzávierok drez. jednod. D 50</t>
  </si>
  <si>
    <t>232</t>
  </si>
  <si>
    <t>5624811845</t>
  </si>
  <si>
    <t>Zápachová uzávierka drezová HL 100G</t>
  </si>
  <si>
    <t>234</t>
  </si>
  <si>
    <t>998725201</t>
  </si>
  <si>
    <t>Presun hmôt pre zariaď. predmety v objektoch výšky do 6 m</t>
  </si>
  <si>
    <t>236</t>
  </si>
  <si>
    <t>03 - Plynoinštalácia</t>
  </si>
  <si>
    <t xml:space="preserve">    723 - Vnútorný plynovod</t>
  </si>
  <si>
    <t xml:space="preserve">    783 - Nátery</t>
  </si>
  <si>
    <t>M - PRÁCE A DODÁVKY M</t>
  </si>
  <si>
    <t xml:space="preserve">    272 - Vedenia rúrové vonkajšie - plynovody</t>
  </si>
  <si>
    <t>175301101</t>
  </si>
  <si>
    <t>Lôžko a obsyp plynovodného potrubia pieskom</t>
  </si>
  <si>
    <t>583311110</t>
  </si>
  <si>
    <t>Piesok pre lôžko a obsyp potrubia 0-4</t>
  </si>
  <si>
    <t>998222081</t>
  </si>
  <si>
    <t>Presun hmôt pre lôžko a obsyp plyn. potrubia, povrch.úprav komunikácií</t>
  </si>
  <si>
    <t>723</t>
  </si>
  <si>
    <t>Vnútorný plynovod</t>
  </si>
  <si>
    <t>723-1</t>
  </si>
  <si>
    <t>Vnútorný plynovod - revízna správa</t>
  </si>
  <si>
    <t>kompl</t>
  </si>
  <si>
    <t>723110203</t>
  </si>
  <si>
    <t>Potrubie plyn. z ocel. rúrok závit. čiernych 11353 DN 20</t>
  </si>
  <si>
    <t>723110205</t>
  </si>
  <si>
    <t>Potrubie plyn. z ocel. rúrok závit. čiernych 11353 DN 32</t>
  </si>
  <si>
    <t>723150317</t>
  </si>
  <si>
    <t>Potrubie plyn. z ocel. rúrok hlad. čier. zvar. D 159/4,5</t>
  </si>
  <si>
    <t>723150367</t>
  </si>
  <si>
    <t>Chránička plyn. potrubia D 57/2.9</t>
  </si>
  <si>
    <t>723190251</t>
  </si>
  <si>
    <t>Prípojka plyn. vyved. a upevnenie výpustiek na potrubí DN 15</t>
  </si>
  <si>
    <t>723190253</t>
  </si>
  <si>
    <t>Prípojka plyn. vyved. a upevnenie výpustiek na potrubí DN 25</t>
  </si>
  <si>
    <t>723190913</t>
  </si>
  <si>
    <t>Navarenie odbočky na potrubie DN 20</t>
  </si>
  <si>
    <t>723190914</t>
  </si>
  <si>
    <t>Navarenie odbočky na potrubie DN 25</t>
  </si>
  <si>
    <t>723221304</t>
  </si>
  <si>
    <t>Ventil vzorkovací rohový G 1/2 PN 4 s vnútorným závitom</t>
  </si>
  <si>
    <t>723231162</t>
  </si>
  <si>
    <t>Kohút guľový priamy G 1/2 PN 42 do 185°C plnoprietokový s guľou DADO vnútorný závit ťažká rada</t>
  </si>
  <si>
    <t>723239101</t>
  </si>
  <si>
    <t>Montáž plynovodných armatúr s 2 závitmi, ostatné typy G 1/2</t>
  </si>
  <si>
    <t>4223K1880</t>
  </si>
  <si>
    <t>Uzáver guľový plyn IVAR.G 51 1/2"</t>
  </si>
  <si>
    <t>723239103</t>
  </si>
  <si>
    <t>Montáž plynovodných armatúr s 2 závitmi, ostatné typy G 1</t>
  </si>
  <si>
    <t>4223K1882</t>
  </si>
  <si>
    <t>Uzáver guľový plyn IVAR.G 51 1"</t>
  </si>
  <si>
    <t>723421130</t>
  </si>
  <si>
    <t>Tlakomery deformačné so spodným prípojom 03313 pr. 160</t>
  </si>
  <si>
    <t>998723201</t>
  </si>
  <si>
    <t>Presun hmôt pre vnút. plynovod v objektoch výšky do 6 m</t>
  </si>
  <si>
    <t>783</t>
  </si>
  <si>
    <t>Nátery</t>
  </si>
  <si>
    <t>783424340</t>
  </si>
  <si>
    <t>Nátery synt. potrubia do DN 50mm dvojnás. 1x email +zákl.</t>
  </si>
  <si>
    <t>783424740</t>
  </si>
  <si>
    <t>Nátery synt. kov. potrubia do DN 50mm základné</t>
  </si>
  <si>
    <t>783426360</t>
  </si>
  <si>
    <t>Nátery synt. potrubia do DN 150mm dvojnás. 1x email +zákl.</t>
  </si>
  <si>
    <t>783426760</t>
  </si>
  <si>
    <t>Nátery synt. kov. potrubia do DN 150mm základné</t>
  </si>
  <si>
    <t>PRÁCE A DODÁVKY M</t>
  </si>
  <si>
    <t>272</t>
  </si>
  <si>
    <t>Vedenia rúrové vonkajšie - plynovody</t>
  </si>
  <si>
    <t>802019063</t>
  </si>
  <si>
    <t>Napojenie pripojovacieho plynovodu PE do d63 na plynovod</t>
  </si>
  <si>
    <t>komplet</t>
  </si>
  <si>
    <t>802101040</t>
  </si>
  <si>
    <t>Uloženie plynovod. potrubia do ryhy z tlak. rúr polyetyl. PE vonk. priemer D40</t>
  </si>
  <si>
    <t>286139830</t>
  </si>
  <si>
    <t>Rúrka PE-100 SDR 11,0(0,7Mpa) d 40x3,7xNAV plyn</t>
  </si>
  <si>
    <t>802115040</t>
  </si>
  <si>
    <t>Montáž elektrotvaroviek W90° koleno PE100 SDR11 D40mm</t>
  </si>
  <si>
    <t>2863A0803</t>
  </si>
  <si>
    <t>Koleno elektrotvarovkové W 90° 612 095 d 40</t>
  </si>
  <si>
    <t>802140040</t>
  </si>
  <si>
    <t>Montáž USTN prechodka PE/oceľ s vonk. závitom PE100 SDR11 D40/1 1/4"</t>
  </si>
  <si>
    <t>2863A3503</t>
  </si>
  <si>
    <t>Prechodka PE/oceľ USTN 612 582 d 40, R 1 1/4"</t>
  </si>
  <si>
    <t>803221010</t>
  </si>
  <si>
    <t>Vyhľadávací vodič na potrubí z PE D do 150</t>
  </si>
  <si>
    <t>803222000</t>
  </si>
  <si>
    <t>Montáž vývodu signalizačného vodiča</t>
  </si>
  <si>
    <t>345473010</t>
  </si>
  <si>
    <t>Autozásuvka, 7 pólová, 12 V, DIN/ISO 1724, nárazuvzdorný plast</t>
  </si>
  <si>
    <t>803223000</t>
  </si>
  <si>
    <t>Uloženie PE fólie na obsyp</t>
  </si>
  <si>
    <t>283230162</t>
  </si>
  <si>
    <t>Výstražná PVC-P fólia hr.0,60mm,š.30cm s potlačou žltá-plyn potrubie</t>
  </si>
  <si>
    <t>803410010</t>
  </si>
  <si>
    <t>Príprava na tlakovú skúšku vzduchom a vodou do 0,6 MPa</t>
  </si>
  <si>
    <t>úsek</t>
  </si>
  <si>
    <t>803430040</t>
  </si>
  <si>
    <t>Skúška tesnosti potrubia DN do 40</t>
  </si>
  <si>
    <t>803440050</t>
  </si>
  <si>
    <t>Hlavná tlaková skúška vzduchom 0,6 MPa 50</t>
  </si>
  <si>
    <t>803490050</t>
  </si>
  <si>
    <t>Čistenie potrubí pre prípojky do DN 50</t>
  </si>
  <si>
    <t>04 - Vykurovanie</t>
  </si>
  <si>
    <t xml:space="preserve">    731 - Kotolne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</si>
  <si>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</si>
  <si>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</si>
  <si>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</si>
  <si>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</si>
  <si>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713401204</t>
  </si>
  <si>
    <t>Montáž rúrok z PE hr. 15-20 mm, vnút. priemer do 38</t>
  </si>
  <si>
    <t>283771500</t>
  </si>
  <si>
    <t>Izolácia potrubia Tubolit DG 20-18  3/8"</t>
  </si>
  <si>
    <t>283771501</t>
  </si>
  <si>
    <t>Izolácia potrubia Tubolit DG 20-22   1/2"</t>
  </si>
  <si>
    <t>283771502</t>
  </si>
  <si>
    <t>Izolácia potrubia Tubolit DG 20-28   3/4"</t>
  </si>
  <si>
    <t>283771503</t>
  </si>
  <si>
    <t>Izolácia potrubia Tubolit DG 20-35     1"</t>
  </si>
  <si>
    <t>713401207</t>
  </si>
  <si>
    <t>Montáž rúrok z PE hr. 15-20 mm, vnút. priemer do 70</t>
  </si>
  <si>
    <t>283771504</t>
  </si>
  <si>
    <t>Izolácia potrubia Tubolit DG 20-42     5/4"</t>
  </si>
  <si>
    <t>283771506</t>
  </si>
  <si>
    <t>Izolácia potrubia Tubolit DG 20-60      2"</t>
  </si>
  <si>
    <t>713402104</t>
  </si>
  <si>
    <t>Montáž rúrok z EPDM hr. do 32, vnút. priemer do 38</t>
  </si>
  <si>
    <t>2723A1686</t>
  </si>
  <si>
    <t>Izolácia hadicová K-FLEX ST/SK -pr.had.35 mm -STHS 19 035</t>
  </si>
  <si>
    <t>998713201</t>
  </si>
  <si>
    <t>Presun hmôt pre izolácie tepelné v objektoch výšky do 6 m</t>
  </si>
  <si>
    <t>731</t>
  </si>
  <si>
    <t>Kotolne</t>
  </si>
  <si>
    <t>731249214</t>
  </si>
  <si>
    <t>Spustenie kotla</t>
  </si>
  <si>
    <t>731249215</t>
  </si>
  <si>
    <t>Napojenie kotla do komína</t>
  </si>
  <si>
    <t>731261113</t>
  </si>
  <si>
    <t>Montáž kotlov plynových nástenných kompaktných kondenzačných</t>
  </si>
  <si>
    <t>484B00347</t>
  </si>
  <si>
    <t>Kotol kondenzačný Logamax plus GB 192 - 50iW</t>
  </si>
  <si>
    <t>484B05978</t>
  </si>
  <si>
    <t>Snímač  Set RD 6,0 3000 10K</t>
  </si>
  <si>
    <t>484B05978.</t>
  </si>
  <si>
    <t>Snímač hydraulickej výhybky 6,0 10K</t>
  </si>
  <si>
    <t>484B05989..</t>
  </si>
  <si>
    <t>Regulátor priestorový Logamatic RC310 s FA snímačom</t>
  </si>
  <si>
    <t>484B07609.</t>
  </si>
  <si>
    <t>Sada kaskádová TL4 pre líniovú kaskádu 4 kotlov s hydraulickou výhybkou</t>
  </si>
  <si>
    <t>484B118331</t>
  </si>
  <si>
    <t>Zariadenie neutralizačné NE 0.1 V2 - 7747308199</t>
  </si>
  <si>
    <t>súprava</t>
  </si>
  <si>
    <t>484B11881</t>
  </si>
  <si>
    <t>Základná kaskádová sada DN 200, do 60kW</t>
  </si>
  <si>
    <t>484B11887</t>
  </si>
  <si>
    <t>Rozširujúca kaskádová sada DN 200, do 60kW</t>
  </si>
  <si>
    <t>484B12646.</t>
  </si>
  <si>
    <t>Modul MC 400 7738111002</t>
  </si>
  <si>
    <t>731294504</t>
  </si>
  <si>
    <t>Montáž vyrovnávača tlakov hydraulického prírubového, prietok 4 m3/h, DN 50</t>
  </si>
  <si>
    <t>998731201</t>
  </si>
  <si>
    <t>Presun hmôt pre kotolne umiestnené vo výške do 6 m</t>
  </si>
  <si>
    <t>732</t>
  </si>
  <si>
    <t>Strojovne</t>
  </si>
  <si>
    <t>732111128.1</t>
  </si>
  <si>
    <t>Montáž rozdelovača a zberača</t>
  </si>
  <si>
    <t>484000011.1</t>
  </si>
  <si>
    <t>Združený rozdeľovač a zberač RS KOMBI 150 + izol.</t>
  </si>
  <si>
    <t>484000019</t>
  </si>
  <si>
    <t>Nastaviteľný stojan NS 80-150</t>
  </si>
  <si>
    <t>732219304</t>
  </si>
  <si>
    <t>Montáž ohrievačov vody stojatých kombinovaných do 500 l</t>
  </si>
  <si>
    <t>484B02903</t>
  </si>
  <si>
    <t>Zásobník stacionárny Logalux SU 500.5 B, strieborný</t>
  </si>
  <si>
    <t>732331720</t>
  </si>
  <si>
    <t>Nádoby tlakové expanzné - montáž</t>
  </si>
  <si>
    <t>484671500.</t>
  </si>
  <si>
    <t>Nádoba-expanzná nádoba Reflex typ NG tlak 3 bary s membránou 50 l</t>
  </si>
  <si>
    <t>4846B0591</t>
  </si>
  <si>
    <t>Kohút guľový MK 3/4 so zaistením - 6830100</t>
  </si>
  <si>
    <t>732391012</t>
  </si>
  <si>
    <t>Montáž úpravne vody</t>
  </si>
  <si>
    <t>4361M0107</t>
  </si>
  <si>
    <t>Úpravňa vody ERAL 60</t>
  </si>
  <si>
    <t>732429119</t>
  </si>
  <si>
    <t>Montáž čerpadiel obehových</t>
  </si>
  <si>
    <t>4261A10451</t>
  </si>
  <si>
    <t>Čerpadlo ALPHA2  25-60</t>
  </si>
  <si>
    <t>4261A1310</t>
  </si>
  <si>
    <t>Čerpadlo MAGNA1 25-60</t>
  </si>
  <si>
    <t>4261A1334</t>
  </si>
  <si>
    <t>Čerpadlo MAGNA 3, 40-60 F</t>
  </si>
  <si>
    <t>998732201</t>
  </si>
  <si>
    <t>Presun hmôt pre strojovne umiestnené vo výške do 6 m</t>
  </si>
  <si>
    <t>733</t>
  </si>
  <si>
    <t>Rozvod potrubia</t>
  </si>
  <si>
    <t>733111214</t>
  </si>
  <si>
    <t>Potrubie z rúrok záv. bezoš. zosil. v kotolni, stroj. DN 20</t>
  </si>
  <si>
    <t>733111215</t>
  </si>
  <si>
    <t>Potrubie z rúrok záv. bezoš. zosil. v kotolni, stroj. DN 25</t>
  </si>
  <si>
    <t>733111216</t>
  </si>
  <si>
    <t>Potrubie z rúrok záv. bezoš. zosil. v kotolni, stroj. DN 32</t>
  </si>
  <si>
    <t>733111218</t>
  </si>
  <si>
    <t>Potrubie z rúrok záv. bezoš. zosil. v kotolni, stroj. DN 50</t>
  </si>
  <si>
    <t>733190108</t>
  </si>
  <si>
    <t>Tlaková skúška potrubia a ocel. rúrok závitových do DN 50</t>
  </si>
  <si>
    <t>733322102</t>
  </si>
  <si>
    <t>Potrubie plastové PE-X spojené plastovou objímkou priem. 16</t>
  </si>
  <si>
    <t>286160700</t>
  </si>
  <si>
    <t>Garnitúra pripojovacia kolenová REHAU-syst.HAS 17/250</t>
  </si>
  <si>
    <t>733322103</t>
  </si>
  <si>
    <t>Potrubie plastové PE-X spojené plastovou objímkou priem. 20</t>
  </si>
  <si>
    <t>733322104</t>
  </si>
  <si>
    <t>Potrubie plastové PE-X spojené plastovou objímkou priem. 25</t>
  </si>
  <si>
    <t>733322105</t>
  </si>
  <si>
    <t>Potrubie plastové PE-X spojené plastovou objímkou priem. 32</t>
  </si>
  <si>
    <t>733391101</t>
  </si>
  <si>
    <t>Tlaková skúška potrubia plastového do d 32</t>
  </si>
  <si>
    <t>998733201</t>
  </si>
  <si>
    <t>Presun hmôt pre potrubie UK v objektoch výšky do 6 m</t>
  </si>
  <si>
    <t>734</t>
  </si>
  <si>
    <t>Armatúry</t>
  </si>
  <si>
    <t>734173414</t>
  </si>
  <si>
    <t>Prírubové spoje PN 1,6 MPa DN 50</t>
  </si>
  <si>
    <t>734193214</t>
  </si>
  <si>
    <t>Klapka medziprírubová uzatváracia DN 50 PN 16 do 120°C</t>
  </si>
  <si>
    <t>734209105</t>
  </si>
  <si>
    <t>Montáž armatúr s jedným závitom G 1</t>
  </si>
  <si>
    <t>5512D0502</t>
  </si>
  <si>
    <t>Hlavica termostatická HERZ "MINI-H"- 1920068</t>
  </si>
  <si>
    <t>734209123</t>
  </si>
  <si>
    <t>Montáž armatúr s troma závitmi G 1/2</t>
  </si>
  <si>
    <t>5512D3353</t>
  </si>
  <si>
    <t>Bypas HERZ-3000, rohový vypúšť.vľavo Rp 1/2 x G 3/4 - 1306612</t>
  </si>
  <si>
    <t>734211127</t>
  </si>
  <si>
    <t>Ventil závitový odvzdušňovací G 1/2 PN 14 do 120°C automatický</t>
  </si>
  <si>
    <t>734291113</t>
  </si>
  <si>
    <t>Kohúty plniace a vypúšťacie G 1/2</t>
  </si>
  <si>
    <t>734291114</t>
  </si>
  <si>
    <t>Kohúty plniace a vypúšťacie G 3/4</t>
  </si>
  <si>
    <t>734295111</t>
  </si>
  <si>
    <t>Zmiešavacia armatúra trojcestná montáž</t>
  </si>
  <si>
    <t>484M06214</t>
  </si>
  <si>
    <t>Servopohon ESBE 62</t>
  </si>
  <si>
    <t>551000901</t>
  </si>
  <si>
    <t>Trojcestný zmiešavací ventil ESBE VRG131  DN 15</t>
  </si>
  <si>
    <t>551000901.</t>
  </si>
  <si>
    <t>Trojcestný zmiešavací ventil ESBE VRG131  DN 40</t>
  </si>
  <si>
    <t>734299120</t>
  </si>
  <si>
    <t>Montáž kohúty guľové do DN 50</t>
  </si>
  <si>
    <t>4223K0102</t>
  </si>
  <si>
    <t>Uzáver guľový voda PERFECTA, FF páčka 1/2"</t>
  </si>
  <si>
    <t>4223K0104</t>
  </si>
  <si>
    <t>Uzáver guľový voda PERFECTA, FF páčka 1"</t>
  </si>
  <si>
    <t>4223K0105</t>
  </si>
  <si>
    <t>Uzáver guľový voda PERFECTA, FF páčka 5/4"</t>
  </si>
  <si>
    <t>4223K0107</t>
  </si>
  <si>
    <t>Uzáver guľový voda PERFECTA, FF páčka 2"</t>
  </si>
  <si>
    <t>4228C0210</t>
  </si>
  <si>
    <t>Klapka spätná vodorovná Clapet (kov-kov) 1/2"</t>
  </si>
  <si>
    <t>4228C0212</t>
  </si>
  <si>
    <t>Klapka spätná vodorovná Clapet (kov-kov) 1"</t>
  </si>
  <si>
    <t>4228C0215</t>
  </si>
  <si>
    <t>Klapka spätná vodorovná Clapet (kov-kov) 2"</t>
  </si>
  <si>
    <t>4361C0104</t>
  </si>
  <si>
    <t>Filter HERZ na úžitkovú vodu, PN 16, DN 15</t>
  </si>
  <si>
    <t>4361C0106</t>
  </si>
  <si>
    <t>Filter HERZ na úžitkovú vodu, PN 16, DN 25</t>
  </si>
  <si>
    <t>4361C0107</t>
  </si>
  <si>
    <t>Filter HERZ na úžitkovú vodu, PN 16, DN 32</t>
  </si>
  <si>
    <t>4361C0109</t>
  </si>
  <si>
    <t>Filter HERZ na úžitkovú vodu, PN 16, DN 50</t>
  </si>
  <si>
    <t>734315958</t>
  </si>
  <si>
    <t>Montáž odkaľovača privarovacieho</t>
  </si>
  <si>
    <t>484679991</t>
  </si>
  <si>
    <t>Separátor kalov s magnetom Reflex  typ EXDIRT D  G2"</t>
  </si>
  <si>
    <t>734411111</t>
  </si>
  <si>
    <t>Teplomery s ochranným púzdrom priame typ 160 prev. A</t>
  </si>
  <si>
    <t>734421130</t>
  </si>
  <si>
    <t>734494121</t>
  </si>
  <si>
    <t>Ost. meracie armat. návarky metr. závit. M 20x1,5 dl. 220mm</t>
  </si>
  <si>
    <t>998734201</t>
  </si>
  <si>
    <t>Presun hmôt pre armatúry UK v objektoch výšky do 6 m</t>
  </si>
  <si>
    <t>735</t>
  </si>
  <si>
    <t>Vykurovacie telesá</t>
  </si>
  <si>
    <t>735153300</t>
  </si>
  <si>
    <t>Prípl. za odvzdušňovací ventil telies VSŽ</t>
  </si>
  <si>
    <t>735158110</t>
  </si>
  <si>
    <t>Vykur. telesá panel. 1 radové, tlak. skúšky telies vodou</t>
  </si>
  <si>
    <t>735158120</t>
  </si>
  <si>
    <t>Vykur. telesá panel. 2 radové, tlak. skúšky telies vodou</t>
  </si>
  <si>
    <t>735159619</t>
  </si>
  <si>
    <t>Montáž vyhr. telies oc.doskové jednoduché bez odvzd. KORAD-11K Hdo600/Ldo2000mm</t>
  </si>
  <si>
    <t>4849D01993</t>
  </si>
  <si>
    <t>Radiátor panelový oceľový KORAD 11VK 600x600 - 1136062013</t>
  </si>
  <si>
    <t>4849D01997</t>
  </si>
  <si>
    <t>Radiátor panelový oceľový KORAD 11VK 600x1000 - 1136102013</t>
  </si>
  <si>
    <t>4849D02003</t>
  </si>
  <si>
    <t>Radiátor panelový oceľový KORAD 11VK 600x1600 - 1136162013</t>
  </si>
  <si>
    <t>735159639</t>
  </si>
  <si>
    <t>Montáž vyhr. telies oc.doskové dvojité bez odvzd. KORAD-21K Hdo600/Ldo2000mm</t>
  </si>
  <si>
    <t>4849D02605</t>
  </si>
  <si>
    <t>Radiátor panelový oceľový KORAD 21VK 600x800 - 2136084013U</t>
  </si>
  <si>
    <t>4849D02609</t>
  </si>
  <si>
    <t>Radiátor panelový oceľový KORAD 21VK 600x1200 - 2136124013U</t>
  </si>
  <si>
    <t>4849D02613</t>
  </si>
  <si>
    <t>Radiátor panelový oceľový KORAD 21VK 600x1600 - 2136164013U</t>
  </si>
  <si>
    <t>735159645</t>
  </si>
  <si>
    <t>Montáž vyhr. telies oc.doskové dvojité bez odvzd. KORAD-22K Hdo600/Ldo2000mm</t>
  </si>
  <si>
    <t>4849D02899</t>
  </si>
  <si>
    <t>Radiátor panelový oceľový KORAD 22VK 600x1200 - 2236122013</t>
  </si>
  <si>
    <t>735999906</t>
  </si>
  <si>
    <t>Vykurovacia skúška</t>
  </si>
  <si>
    <t>hod</t>
  </si>
  <si>
    <t>998735201</t>
  </si>
  <si>
    <t>Presun hmôt pre vykur. telesá UK v objektoch výšky do 6 m</t>
  </si>
  <si>
    <t>05 - Vzduchotechnika</t>
  </si>
  <si>
    <t>Ing. Andrej Kriško</t>
  </si>
  <si>
    <t>VZT - Vzduchotechnika</t>
  </si>
  <si>
    <t xml:space="preserve">    VZT-100 - vetranie KUCHYNE</t>
  </si>
  <si>
    <t xml:space="preserve">    VZT-200 - vetranie SKLADOV 1.NP</t>
  </si>
  <si>
    <t xml:space="preserve">    VZT-300 - vetranie SOCIÁLNYCH ZARIADENÍ 1.NP</t>
  </si>
  <si>
    <t xml:space="preserve">    VZT-400 - vetranie SOCIÁLNYCH ZARIADENÍ 2.NP</t>
  </si>
  <si>
    <t xml:space="preserve">    VZT-900 - Ostatné</t>
  </si>
  <si>
    <t>VZT</t>
  </si>
  <si>
    <t>VZT-100</t>
  </si>
  <si>
    <t>vetranie KUCHYNE</t>
  </si>
  <si>
    <t>VZT-101</t>
  </si>
  <si>
    <t>VZT jednotka ATREA DUPLEX 10100 Basic-N - parametre v zmysle tabuľky príkonov v zozname zariadení na konci technickej správy + 3cestný zmiešavací uzol + sací element + MaR</t>
  </si>
  <si>
    <t>kpl</t>
  </si>
  <si>
    <t>VZT-102</t>
  </si>
  <si>
    <t>tlmič bunkový 1000x500/L=2000</t>
  </si>
  <si>
    <t>VZT-103</t>
  </si>
  <si>
    <t>prívodná výustka 600x250 + regulácia + krčok</t>
  </si>
  <si>
    <t>VZT-104</t>
  </si>
  <si>
    <t>dverová mriežka 500x200 obojstranná s rámikom</t>
  </si>
  <si>
    <t>VZT-105</t>
  </si>
  <si>
    <t>potrubie do rozmeru 1000x500, 30% tv. - prívod</t>
  </si>
  <si>
    <t>bm</t>
  </si>
  <si>
    <t>VZT-106</t>
  </si>
  <si>
    <t>potrubie do rozmeru 500x500, 30% tv. - prívod</t>
  </si>
  <si>
    <t>VZT-107</t>
  </si>
  <si>
    <t>spiro potrubie d250, 30% tvaroviek - prívod</t>
  </si>
  <si>
    <t>VZT-108</t>
  </si>
  <si>
    <t>potrubie do rozmeru 1000x500, 30% tv. - odvod</t>
  </si>
  <si>
    <t>VZT-109</t>
  </si>
  <si>
    <t>potrubie do rozmeru 500x500, 30% tv. - odvod</t>
  </si>
  <si>
    <t>VZT-110</t>
  </si>
  <si>
    <t>tepelná izolácia 20mm - prívod</t>
  </si>
  <si>
    <t>VZT-111</t>
  </si>
  <si>
    <t>tepelná izolácia 100mm + oplechovanie - prívod a odvod strecha</t>
  </si>
  <si>
    <t>VZT-112</t>
  </si>
  <si>
    <t>výfuková hlavica so sitom 1000x500</t>
  </si>
  <si>
    <t>VZT-113</t>
  </si>
  <si>
    <t>digestor GRANDE-1 R 3000x1300x435 vrátane 5 x filter 400x400 /24,25,26 a 29,30,31/</t>
  </si>
  <si>
    <t>VZT-114</t>
  </si>
  <si>
    <t>digestor GRANDE-2 R 1500x1700x435 vrátane 2 x filter 400x400 /27/</t>
  </si>
  <si>
    <t>VZT-115</t>
  </si>
  <si>
    <t>digestor GRANDE-2 R 1500x1050x465 /33/</t>
  </si>
  <si>
    <t>VZT-200</t>
  </si>
  <si>
    <t>vetranie SKLADOV 1.NP</t>
  </si>
  <si>
    <t>VZT-201</t>
  </si>
  <si>
    <t>Ventilátor  - prio silent XP 200EC - parametre v zymsle tabuľky príkonov v zozname zariadení na konci technickej správy + MTP10</t>
  </si>
  <si>
    <t>VZT-202</t>
  </si>
  <si>
    <t>tlmič kruhový d200 / L=900</t>
  </si>
  <si>
    <t>VZT-203</t>
  </si>
  <si>
    <t>protidaž'dová žalúzia so sitom 400x400</t>
  </si>
  <si>
    <t>VZT-204</t>
  </si>
  <si>
    <t>VZT-205</t>
  </si>
  <si>
    <t>tanierový ventil d200</t>
  </si>
  <si>
    <t>VZT-206</t>
  </si>
  <si>
    <t>regulačná klapka d200</t>
  </si>
  <si>
    <t>VZT-207</t>
  </si>
  <si>
    <t>spiro potrubie d200, 30% tvaroviek</t>
  </si>
  <si>
    <t>VZT-300</t>
  </si>
  <si>
    <t>vetranie SOCIÁLNYCH ZARIADENÍ 1.NP</t>
  </si>
  <si>
    <t>VZT-301</t>
  </si>
  <si>
    <t>VZT-302</t>
  </si>
  <si>
    <t>VZT-303</t>
  </si>
  <si>
    <t>VZT-304</t>
  </si>
  <si>
    <t>VZT-305</t>
  </si>
  <si>
    <t>VZT-306</t>
  </si>
  <si>
    <t>VZT-307</t>
  </si>
  <si>
    <t>VZT-400</t>
  </si>
  <si>
    <t>vetranie SOCIÁLNYCH ZARIADENÍ 2.NP</t>
  </si>
  <si>
    <t>VZT-401</t>
  </si>
  <si>
    <t>VZT-402</t>
  </si>
  <si>
    <t>VZT-403</t>
  </si>
  <si>
    <t>výfuková hlavica so sitom d200</t>
  </si>
  <si>
    <t>VZT-404</t>
  </si>
  <si>
    <t>VZT-405</t>
  </si>
  <si>
    <t>VZT-406</t>
  </si>
  <si>
    <t>VZT-407</t>
  </si>
  <si>
    <t>VZT-900</t>
  </si>
  <si>
    <t>Ostatné</t>
  </si>
  <si>
    <t>VZT-901</t>
  </si>
  <si>
    <t>Montážny a spojovací materiál</t>
  </si>
  <si>
    <t>VZT-902</t>
  </si>
  <si>
    <t>Doprava</t>
  </si>
  <si>
    <t>VZT-903</t>
  </si>
  <si>
    <t>Zaregulovanie a oživenie</t>
  </si>
  <si>
    <t>06 - Prípojka NN</t>
  </si>
  <si>
    <t>Jaroslav Dulanský</t>
  </si>
  <si>
    <t>D1 - Práce</t>
  </si>
  <si>
    <t>D1</t>
  </si>
  <si>
    <t>Práce</t>
  </si>
  <si>
    <t>Pol58</t>
  </si>
  <si>
    <t>Rozvádzač elektromerový, polopriame meranie, hlavný istič 200A, prúdové transfprmátory 200A/5A, HASMA</t>
  </si>
  <si>
    <t>Pol59</t>
  </si>
  <si>
    <t>Poistka, 200A, veľkosť 2, char.gG, OEZ</t>
  </si>
  <si>
    <t>Pol60</t>
  </si>
  <si>
    <t>Rozdelovacia hlava, 4x35/4x120, TRACON</t>
  </si>
  <si>
    <t>Pol61</t>
  </si>
  <si>
    <t>Rozdelovacia hlava, 4x150/4x240, TRACON</t>
  </si>
  <si>
    <t>Pol62</t>
  </si>
  <si>
    <t>Kábel, NKT</t>
  </si>
  <si>
    <t>Pol63</t>
  </si>
  <si>
    <t>Kábel</t>
  </si>
  <si>
    <t>Pol64</t>
  </si>
  <si>
    <t>Chránička DN120, so zaťahovacím drôtom a spojkou, KOPOS</t>
  </si>
  <si>
    <t>Pol65</t>
  </si>
  <si>
    <t>Fólia, červená s bleskom,  š=330mm</t>
  </si>
  <si>
    <t>Pol66</t>
  </si>
  <si>
    <t>Vytýčenie trasy</t>
  </si>
  <si>
    <t>Pol67</t>
  </si>
  <si>
    <t>Výkopové práce. Káblové ryhy šírky 35, hĺbky 80, zemina tr.3</t>
  </si>
  <si>
    <t>Pol68</t>
  </si>
  <si>
    <t>Zatiahnutie káblov do chráničiek</t>
  </si>
  <si>
    <t>Pol69</t>
  </si>
  <si>
    <t>Zriadenie káblového lôžka 65/10 cm, pieskom</t>
  </si>
  <si>
    <t>Pol70</t>
  </si>
  <si>
    <t>Zakrytie káblov výstražnou fóliou PVC šírky 33cm</t>
  </si>
  <si>
    <t>Pol71</t>
  </si>
  <si>
    <t>Zához ryhy</t>
  </si>
  <si>
    <t>Pol72</t>
  </si>
  <si>
    <t>Provizórna úprava terénu</t>
  </si>
  <si>
    <t>Pol73</t>
  </si>
  <si>
    <t>Dokumentácia skutočného vyhotovenia.</t>
  </si>
  <si>
    <t>Pol74</t>
  </si>
  <si>
    <t>Revízna správa.</t>
  </si>
  <si>
    <t>Pol75</t>
  </si>
  <si>
    <t>Projekt</t>
  </si>
  <si>
    <t>Pol76</t>
  </si>
  <si>
    <t>Autorský dozor (EUR)</t>
  </si>
  <si>
    <t>Pol77</t>
  </si>
  <si>
    <t>Komplexné skúšky (EUR)</t>
  </si>
  <si>
    <t>Pol78</t>
  </si>
  <si>
    <t>Revízia</t>
  </si>
  <si>
    <t>Pol79</t>
  </si>
  <si>
    <t>Prevádzkové vplyvy %</t>
  </si>
  <si>
    <t>Pol80</t>
  </si>
  <si>
    <t>PPV  %</t>
  </si>
  <si>
    <t>07 - Elektro - inštalácie 1.NP</t>
  </si>
  <si>
    <t>101 - Prístroje</t>
  </si>
  <si>
    <t>103 - Svietidlá</t>
  </si>
  <si>
    <t>104 - Káblové trasy</t>
  </si>
  <si>
    <t>105 - Kabeláž</t>
  </si>
  <si>
    <t>207 - Práce</t>
  </si>
  <si>
    <t>Prístroje</t>
  </si>
  <si>
    <t>EL-101001</t>
  </si>
  <si>
    <t>Ekvipotenciálna svorkovnica, 10x s=2,5÷95/ d=10, 1x 30x4, DEHN</t>
  </si>
  <si>
    <t>Poznámka k položke:_x000D_
K12 563200</t>
  </si>
  <si>
    <t>EL-101002</t>
  </si>
  <si>
    <t>Svorka na pripojenie kovových predmetov, ZIN</t>
  </si>
  <si>
    <t>Poznámka k položke:_x000D_
SP</t>
  </si>
  <si>
    <t>EL-101003</t>
  </si>
  <si>
    <t>Krabica zapustená odbočná  s viečkom, KOPOS</t>
  </si>
  <si>
    <t>Poznámka k položke:_x000D_
KU68 -1902 8595057600195</t>
  </si>
  <si>
    <t>EL-101004</t>
  </si>
  <si>
    <t>Krabica prístrojová spojovateľná, do muriva, hĺbka 44mm, KOPOS</t>
  </si>
  <si>
    <t>Poznámka k položke:_x000D_
KP 67/2 8595057615496</t>
  </si>
  <si>
    <t>EL-101005</t>
  </si>
  <si>
    <t>Svorkovnica bezskrutková univerzálna, trojnásobná, 32A, s=0,2÷4, VID</t>
  </si>
  <si>
    <t>Poznámka k položke:_x000D_
C2221413 1401074</t>
  </si>
  <si>
    <t>EL-101006</t>
  </si>
  <si>
    <t>Rám jednoduchý, 2M, VALENA LIFE, LEGRAND</t>
  </si>
  <si>
    <t>Poznámka k položke:_x000D_
VALENA LIFE 754001</t>
  </si>
  <si>
    <t>EL-101007</t>
  </si>
  <si>
    <t>Rám dvojnásobný, 4M, VALENA LIFE, LEGRAND</t>
  </si>
  <si>
    <t>Poznámka k položke:_x000D_
VALENA LIFE 754002</t>
  </si>
  <si>
    <t>EL-101008</t>
  </si>
  <si>
    <t>Rám trojnásobný, 6M, VALENA LIFE, LEGRAND</t>
  </si>
  <si>
    <t>Poznámka k položke:_x000D_
VALENA LIFE 754003</t>
  </si>
  <si>
    <t>EL-101009</t>
  </si>
  <si>
    <t>Rám štvornásobný, 8M, VALENA LIFE, LEGRAND</t>
  </si>
  <si>
    <t>Poznámka k položke:_x000D_
VALENA LIFE 754004</t>
  </si>
  <si>
    <t>EL-101010</t>
  </si>
  <si>
    <t>Spínač jednoduchý č.1, pod omietku, VALENA LIFE, LEGRAND</t>
  </si>
  <si>
    <t>Poznámka k položke:_x000D_
VALENA LIFE 752101</t>
  </si>
  <si>
    <t>EL-101011</t>
  </si>
  <si>
    <t>Spínač striedavý č.6, pod omietku, VALENA LIFE, LEGRAND</t>
  </si>
  <si>
    <t>Poznámka k položke:_x000D_
VALENA LIFE 752106</t>
  </si>
  <si>
    <t>EL-101012</t>
  </si>
  <si>
    <t>Spínač striedavý dvojnásobný č.2x6, pod omietku, VALENA LIFE, LEGRAND</t>
  </si>
  <si>
    <t>Poznámka k položke:_x000D_
VALENA LIFE 752108</t>
  </si>
  <si>
    <t>EL-101013</t>
  </si>
  <si>
    <t>Spínač lustrový č.5, pod omietku, VALENA LIFE, LEGRAND</t>
  </si>
  <si>
    <t>Poznámka k položke:_x000D_
VALENA LIFE 752105</t>
  </si>
  <si>
    <t>EL-101014</t>
  </si>
  <si>
    <t>Spínač so senzorom pohybu, 230V, VALENA, LEGRAND</t>
  </si>
  <si>
    <t>Poznámka k položke:_x000D_
VALENA LIFE 752172</t>
  </si>
  <si>
    <t>EL-101015</t>
  </si>
  <si>
    <t>Spínač so senzorom pohybu, 230V, PLEXO, LEGRAND</t>
  </si>
  <si>
    <t>Poznámka k položke:_x000D_
069740</t>
  </si>
  <si>
    <t>EL-101016</t>
  </si>
  <si>
    <t>Zásuvka pod omietku , 230V, VALENA LIFE, LEGRAND</t>
  </si>
  <si>
    <t>Poznámka k položke:_x000D_
VALENA LIFE 753180</t>
  </si>
  <si>
    <t>EL-101017</t>
  </si>
  <si>
    <t>Zásuvka pod omietku , 230V, IP44, VALENA LIFE, LEGRAND</t>
  </si>
  <si>
    <t>Poznámka k položke:_x000D_
VALENA LIFE 753179</t>
  </si>
  <si>
    <t>EL-101018</t>
  </si>
  <si>
    <t>Zásuvka dátová, pod omietku , 2xRJ45, UTP cat.5e, VALENA LIFE, LEGRAND</t>
  </si>
  <si>
    <t>Poznámka k položke:_x000D_
VALENA LIFE 753154</t>
  </si>
  <si>
    <t>EL-101019</t>
  </si>
  <si>
    <t>Zásuvka dátová, pod omietku , RJ45, UTP cat.5e, VALENA LIFE, LEGRAND</t>
  </si>
  <si>
    <t>Poznámka k položke:_x000D_
VALENA LIFE 753153</t>
  </si>
  <si>
    <t>EL-101020</t>
  </si>
  <si>
    <t>Vypínač bezpečnostný, 4P, 20A, SCAME</t>
  </si>
  <si>
    <t>Poznámka k položke:_x000D_
ISOLATORS 590.GE2004</t>
  </si>
  <si>
    <t>EL-101021</t>
  </si>
  <si>
    <t>Vypínač bezpečnostný, 4P, 32A, SCAME</t>
  </si>
  <si>
    <t>Poznámka k položke:_x000D_
ISOLATORS 590.GE3204</t>
  </si>
  <si>
    <t>EL-101022</t>
  </si>
  <si>
    <t>Vypínač bezpečnostný, 4P, 63A, SCAME</t>
  </si>
  <si>
    <t>Poznámka k položke:_x000D_
ISOLATORS 590.GE6304</t>
  </si>
  <si>
    <t>Svietidlá</t>
  </si>
  <si>
    <t>EL-103001</t>
  </si>
  <si>
    <t>Svietidlo LED, W, IP66</t>
  </si>
  <si>
    <t>Poznámka k položke:_x000D_
SINCLAIR TPL 45 IP66</t>
  </si>
  <si>
    <t>EL-103002</t>
  </si>
  <si>
    <t>Poznámka k položke:_x000D_
SINCLAIR DLTJ 24CCT IP66</t>
  </si>
  <si>
    <t>EL-103003</t>
  </si>
  <si>
    <t>Svietidlo nástenné, 1x60W, IP43</t>
  </si>
  <si>
    <t>EL-103004</t>
  </si>
  <si>
    <t>Svietidlo žiarovkové,1x60W, IP43</t>
  </si>
  <si>
    <t>EL-103005</t>
  </si>
  <si>
    <t>Svietidlo núdzové, s piktogramom, s integrovanou batériou a autotestom, doba zálohovania 1h/3h/8h nastaviteľné prisadené stropné/nástenné, 2W, IP40, SCHRACK</t>
  </si>
  <si>
    <t>Poznámka k položke:_x000D_
KSC NLKSC003SC</t>
  </si>
  <si>
    <t>EL-103006</t>
  </si>
  <si>
    <t>Žiarovka LED , E27, 17W, Neutrálna biela 4000K</t>
  </si>
  <si>
    <t>Poznámka k položke:_x000D_
LED 230V, 17W, E27</t>
  </si>
  <si>
    <t>Káblové trasy</t>
  </si>
  <si>
    <t>EL-104001</t>
  </si>
  <si>
    <t>Rúrka, ohybná, DN16, 50m, KOPOS</t>
  </si>
  <si>
    <t>Poznámka k položke:_x000D_
MONOFLEX 1416E K50</t>
  </si>
  <si>
    <t>EL-104002</t>
  </si>
  <si>
    <t>Rúrka, ohybná, DN20, 25m, KOPOS</t>
  </si>
  <si>
    <t>Poznámka k položke:_x000D_
MONOFLEX 1420 K25</t>
  </si>
  <si>
    <t>EL-104003</t>
  </si>
  <si>
    <t>Rúrka, ohybná, DN25, 25m, KOPOS</t>
  </si>
  <si>
    <t>Poznámka k položke:_x000D_
MONOFLEX 1425 K25</t>
  </si>
  <si>
    <t>EL-104004</t>
  </si>
  <si>
    <t>Rúrka, ohybná, DN40, 25m, KOPOS</t>
  </si>
  <si>
    <t>Poznámka k položke:_x000D_
MONOFLEX 1440 K25</t>
  </si>
  <si>
    <t>EL-104005</t>
  </si>
  <si>
    <t>Rúrka, pevná, l=3m, DN40, KOPOS</t>
  </si>
  <si>
    <t>Poznámka k položke:_x000D_
4040 LA</t>
  </si>
  <si>
    <t>EL-104006</t>
  </si>
  <si>
    <t>Príchytka, DN40, KOPOS</t>
  </si>
  <si>
    <t>Poznámka k položke:_x000D_
5340 KB</t>
  </si>
  <si>
    <t>EL-104007</t>
  </si>
  <si>
    <t>Chránička KOPOFLEX, DN90, so zaťahovacím drôtom a spojkou, KOPOS</t>
  </si>
  <si>
    <t>Poznámka k položke:_x000D_
KF 09090 BA 8595057643727</t>
  </si>
  <si>
    <t>EL-104008</t>
  </si>
  <si>
    <t>Chránička KOPOFLEX, DN125, so zaťahovacím drôtom a spojkou, KOPOS</t>
  </si>
  <si>
    <t>Poznámka k položke:_x000D_
KF 09125 BA 8595057918336</t>
  </si>
  <si>
    <t>EL-104009</t>
  </si>
  <si>
    <t>Poznámka k položke:_x000D_
13400274</t>
  </si>
  <si>
    <t>EL-104010</t>
  </si>
  <si>
    <t>Ochranná platňa pre káble, žltá, 150x1000x2,5, DIETZEL UNIVOLT</t>
  </si>
  <si>
    <t>Poznámka k položke:_x000D_
KPL150/10SLER-PE 043400</t>
  </si>
  <si>
    <t>EL-104011</t>
  </si>
  <si>
    <t>Rozdeľovacia hlava, 4x35/4x120, TRACON</t>
  </si>
  <si>
    <t>Poznámka k položke:_x000D_
VE5527</t>
  </si>
  <si>
    <t>Kabeláž</t>
  </si>
  <si>
    <t>EL-105001</t>
  </si>
  <si>
    <t>Poznámka k položke:_x000D_
1-CYKY J4x95 11183031</t>
  </si>
  <si>
    <t>EL-105002</t>
  </si>
  <si>
    <t>Kábel, bezhalogénový, trieda reakcie na oheň Fca, ELKOND</t>
  </si>
  <si>
    <t>Poznámka k položke:_x000D_
N2XH O3x1,5</t>
  </si>
  <si>
    <t>EL-105003</t>
  </si>
  <si>
    <t>Poznámka k položke:_x000D_
N2XH J3x1,5</t>
  </si>
  <si>
    <t>EL-105004</t>
  </si>
  <si>
    <t>Poznámka k položke:_x000D_
N2XH J3x2,5</t>
  </si>
  <si>
    <t>EL-105005</t>
  </si>
  <si>
    <t>Poznámka k položke:_x000D_
N2XH J5x1,5</t>
  </si>
  <si>
    <t>EL-105006</t>
  </si>
  <si>
    <t>Poznámka k položke:_x000D_
N2XH J5x2,5</t>
  </si>
  <si>
    <t>EL-105007</t>
  </si>
  <si>
    <t>Poznámka k položke:_x000D_
N2XH J5x4</t>
  </si>
  <si>
    <t>EL-105008</t>
  </si>
  <si>
    <t>Poznámka k položke:_x000D_
N2XH J5x6</t>
  </si>
  <si>
    <t>EL-105009</t>
  </si>
  <si>
    <t>Poznámka k položke:_x000D_
N2XH J5x10</t>
  </si>
  <si>
    <t>EL-105010</t>
  </si>
  <si>
    <t>Kábel UTP ( U/UTP ) cat. 5E, 300MHz, bezhalogénový, netienený, KELINE</t>
  </si>
  <si>
    <t>Poznámka k položke:_x000D_
4x2xAWG24 KE300U24LSOH-RLX</t>
  </si>
  <si>
    <t>EL-105011</t>
  </si>
  <si>
    <t>Kábel, PRYSMIAN</t>
  </si>
  <si>
    <t>Poznámka k položke:_x000D_
H07RN-F 3G2,5 31003</t>
  </si>
  <si>
    <t>EL-105012</t>
  </si>
  <si>
    <t>Poznámka k položke:_x000D_
H07RN-F 5G2,5 31005</t>
  </si>
  <si>
    <t>EL-105013</t>
  </si>
  <si>
    <t>Poznámka k položke:_x000D_
H07RN-F 5G4 31006</t>
  </si>
  <si>
    <t>EL-105014</t>
  </si>
  <si>
    <t>Poznámka k položke:_x000D_
H07RN-F 5G6 30992</t>
  </si>
  <si>
    <t>EL-105015</t>
  </si>
  <si>
    <t>Poznámka k položke:_x000D_
H07RN-F 5G10 30993</t>
  </si>
  <si>
    <t>EL-105016</t>
  </si>
  <si>
    <t>Vodič, CY6, zelenožltý</t>
  </si>
  <si>
    <t>Poznámka k položke:_x000D_
H07V-U 6 ZZ</t>
  </si>
  <si>
    <t>EL-105017</t>
  </si>
  <si>
    <t>Vodič, CY25, zelenožltý</t>
  </si>
  <si>
    <t>Poznámka k položke:_x000D_
H07V-R 25 ZZ</t>
  </si>
  <si>
    <t>EL-105018</t>
  </si>
  <si>
    <t>Hmota HILTI cca 7,4kg/1m2, PS120</t>
  </si>
  <si>
    <t>Poznámka k položke:_x000D_
CP670</t>
  </si>
  <si>
    <t>EL-207001</t>
  </si>
  <si>
    <t>Sekanie drážok do muriva</t>
  </si>
  <si>
    <t>EL-207002</t>
  </si>
  <si>
    <t>Frézovanie otvorov pre krabice do muriva</t>
  </si>
  <si>
    <t>EL-207003</t>
  </si>
  <si>
    <t>Prierazy</t>
  </si>
  <si>
    <t>EL-207004</t>
  </si>
  <si>
    <t>EL-207005</t>
  </si>
  <si>
    <t>EL-207006</t>
  </si>
  <si>
    <t>EL-207007</t>
  </si>
  <si>
    <t>EL-207008</t>
  </si>
  <si>
    <t>EL-207009</t>
  </si>
  <si>
    <t>EL-207010</t>
  </si>
  <si>
    <t>EL-207021</t>
  </si>
  <si>
    <t xml:space="preserve">Komplexné skúšky </t>
  </si>
  <si>
    <t>219485746</t>
  </si>
  <si>
    <t>EL-207022</t>
  </si>
  <si>
    <t>727259086</t>
  </si>
  <si>
    <t>EL-207023</t>
  </si>
  <si>
    <t>Prevádzkové vplyvy 3,8%</t>
  </si>
  <si>
    <t>2019756053</t>
  </si>
  <si>
    <t>08 - Elektro - inštalácie 2.NP</t>
  </si>
  <si>
    <t>201 - Prístroje</t>
  </si>
  <si>
    <t>202 - Predlžovacie prívody na pracovné stoly</t>
  </si>
  <si>
    <t>203 - Svietidlá</t>
  </si>
  <si>
    <t>204 - Káblové trasy</t>
  </si>
  <si>
    <t>205 - Kabeláž</t>
  </si>
  <si>
    <t>206 - Pomocný materiál</t>
  </si>
  <si>
    <t>EL-201001</t>
  </si>
  <si>
    <t>Krabica prístrojová spojov do SDK bez zapojenia, KOPOS</t>
  </si>
  <si>
    <t>Poznámka k položke:_x000D_
KPR68/71L 8,59506E+12</t>
  </si>
  <si>
    <t>EL-201002</t>
  </si>
  <si>
    <t>EL-201003</t>
  </si>
  <si>
    <t>EL-201004</t>
  </si>
  <si>
    <t>EL-201005</t>
  </si>
  <si>
    <t>Spínač č.5, 10A, 250V, IP20, LEGRAND</t>
  </si>
  <si>
    <t>EL-201006</t>
  </si>
  <si>
    <t>Zásuvka RJ45 Cat.5e, FTP, LEGRAND</t>
  </si>
  <si>
    <t>EL-201007</t>
  </si>
  <si>
    <t>Zásuvka 2xRJ45 Cat.5e, FTP, LEGRAND</t>
  </si>
  <si>
    <t>EL-201008</t>
  </si>
  <si>
    <t>Zásuvka RJ45 FTP cat.5e, 1M, MOSAIC, LEGRAND</t>
  </si>
  <si>
    <t>Poznámka k položke:_x000D_
MOSAIC 76552</t>
  </si>
  <si>
    <t>EL-201009</t>
  </si>
  <si>
    <t>Zásuvka 16A,250V,2P+PE, IP44, s detskou ochranou a klapkou, LEGRAND</t>
  </si>
  <si>
    <t>EL-201010</t>
  </si>
  <si>
    <t>Zásuvka 16A, 250V ,2P+PE, IP2X, s detskou ochranou, LEGRAND</t>
  </si>
  <si>
    <t>Poznámka k položke:_x000D_
MOSAIC  77140</t>
  </si>
  <si>
    <t>EL-201011</t>
  </si>
  <si>
    <t>Zásuvka káblový vývod, pod omietku ,  VALENA LIFE, LEGRAND</t>
  </si>
  <si>
    <t>Poznámka k položke:_x000D_
VALENA LIFE 753134</t>
  </si>
  <si>
    <t>EL-201012</t>
  </si>
  <si>
    <t>Bezpečnostný spínač, červenožltý, 3P+N, 40A, 400V, IP65, SCAME</t>
  </si>
  <si>
    <t>Poznámka k položke:_x000D_
590.EM4015</t>
  </si>
  <si>
    <t>EL-201013</t>
  </si>
  <si>
    <t>PIR, 360st, 8m, IP20, 800W, do lampy</t>
  </si>
  <si>
    <t>Poznámka k položke:_x000D_
Pohybový snímač PIR PIR - LUX01307</t>
  </si>
  <si>
    <t>EL-201014</t>
  </si>
  <si>
    <t>PIR, 360st, 6m, IP55, 250W, na stenu, LEGRAND</t>
  </si>
  <si>
    <t>Poznámka k položke:_x000D_
Pohybový snímač PIR 048943</t>
  </si>
  <si>
    <t>Predlžovacie prívody na pracovné stoly</t>
  </si>
  <si>
    <t>EL-202001</t>
  </si>
  <si>
    <t>MOSAIC NOVÝ STOLOVÝ ZÁSUVKOVÝ BLOK PRÁZDNY 8MODULOV</t>
  </si>
  <si>
    <t>Poznámka k položke:_x000D_
MOSAIC 54690</t>
  </si>
  <si>
    <t>EL-202002</t>
  </si>
  <si>
    <t>MOSAIC UPEVŇOVACÍ DRŽIAK STOLOVÝCH BLOKOV</t>
  </si>
  <si>
    <t>Poznámka k položke:_x000D_
MOSAIC  54699</t>
  </si>
  <si>
    <t>EL-202003</t>
  </si>
  <si>
    <t>Vidlica 16A/250V/2P+T (SS) uhlová biela (ABB)</t>
  </si>
  <si>
    <t>Poznámka k položke:_x000D_
ABB 5536-2154</t>
  </si>
  <si>
    <t>EL-202004</t>
  </si>
  <si>
    <t>Konektor FTP cat.5e, KELINE</t>
  </si>
  <si>
    <t>Poznámka k položke:_x000D_
KE312231</t>
  </si>
  <si>
    <t>EL-203001</t>
  </si>
  <si>
    <t>Sada piktogramov pre svietidlo KSC „hasiaci prístroj, hydrant, tlačidlo núdzového vypnutia“, SCHRACK</t>
  </si>
  <si>
    <t>Poznámka k položke:_x000D_
NLKS3FIRE</t>
  </si>
  <si>
    <t>EL-203002</t>
  </si>
  <si>
    <t>LED svietidlo s mikrosenzorom, 230VAC, 18W,  IP54, D280x58mm</t>
  </si>
  <si>
    <t>Poznámka k položke:_x000D_
DLRU 18NWMS</t>
  </si>
  <si>
    <t>EL-203003</t>
  </si>
  <si>
    <t>LED panel,600x600, 40W, prisadený, vrátane rámu, IP20</t>
  </si>
  <si>
    <t>Poznámka k položke:_x000D_
PL 595936 NWC + PL60*60</t>
  </si>
  <si>
    <t>EL-203004</t>
  </si>
  <si>
    <t>Svietidlo, 40W, IP20, 1195x295mm, 4000lm, 4000K</t>
  </si>
  <si>
    <t>Poznámka k položke:_x000D_
PL 1203040NWC</t>
  </si>
  <si>
    <t>EL-203005</t>
  </si>
  <si>
    <t>EL-203006</t>
  </si>
  <si>
    <t>EL-203007</t>
  </si>
  <si>
    <t>Svietidlo núdzové, s asymetrickým vyžarovaním, prisadené, s integrovanou batériou a autotestom, doba zálohovania 3h, 3W, IP20, SCHRACK</t>
  </si>
  <si>
    <t>Poznámka k položke:_x000D_
ILDF NLILDF023S</t>
  </si>
  <si>
    <t>EL-204001</t>
  </si>
  <si>
    <t>MOSAIC DLP KANÁL 150X65</t>
  </si>
  <si>
    <t>Poznámka k položke:_x000D_
10433</t>
  </si>
  <si>
    <t>EL-204002</t>
  </si>
  <si>
    <t>MOSAIC DLP OHYBNÝ KRYT ŠÍRKA 65MM</t>
  </si>
  <si>
    <t>Poznámka k položke:_x000D_
10521</t>
  </si>
  <si>
    <t>EL-204003</t>
  </si>
  <si>
    <t>MOSAIC DLP ROZDELOVACIA PRIEHRADKA H65</t>
  </si>
  <si>
    <t>Poznámka k položke:_x000D_
10473</t>
  </si>
  <si>
    <t>EL-204004</t>
  </si>
  <si>
    <t>MOSAIC DLP SPOJKA SAMOLEPIACA</t>
  </si>
  <si>
    <t>Poznámka k položke:_x000D_
10692</t>
  </si>
  <si>
    <t>EL-204005</t>
  </si>
  <si>
    <t>MOSAIC DLP SPOJKA KRYTU SO ŠÍRKOU 65MM</t>
  </si>
  <si>
    <t>Poznámka k položke:_x000D_
10801</t>
  </si>
  <si>
    <t>EL-204006</t>
  </si>
  <si>
    <t>MOSAIC DLP ZÁSLEPKA 150X65</t>
  </si>
  <si>
    <t>Poznámka k položke:_x000D_
10706</t>
  </si>
  <si>
    <t>EL-204007</t>
  </si>
  <si>
    <t>MOSAIC DLP VONKAJŠÍ UHOL 2 ODDELENIA HL.65</t>
  </si>
  <si>
    <t>Poznámka k položke:_x000D_
10607</t>
  </si>
  <si>
    <t>EL-204008</t>
  </si>
  <si>
    <t>MOSAIC DLP RÁMIK MOSAIC PRE KRYT ŠÍRKA 65MM 6M</t>
  </si>
  <si>
    <t>Poznámka k položke:_x000D_
10956</t>
  </si>
  <si>
    <t>EL-204009</t>
  </si>
  <si>
    <t>Lišta hranatá bezhalogénová</t>
  </si>
  <si>
    <t>Poznámka k položke:_x000D_
LDH 40x20 HF_HD 8595057656437</t>
  </si>
  <si>
    <t>EL-204010</t>
  </si>
  <si>
    <t>Chránička optokábla 10/8mm, OEM</t>
  </si>
  <si>
    <t>Poznámka k položke:_x000D_
KAPCHR10-8</t>
  </si>
  <si>
    <t>EL-204011</t>
  </si>
  <si>
    <t>Rúrka DN20 ohybná, bezhalogénová, sivá, KOPOS</t>
  </si>
  <si>
    <t>Poznámka k položke:_x000D_
SUPER MONOFLEX HFPP 1220HFPP L100</t>
  </si>
  <si>
    <t>EL-204012</t>
  </si>
  <si>
    <t>Rúrka DN40 ohybná bezhalogénová, sivá KOPOS</t>
  </si>
  <si>
    <t>Poznámka k položke:_x000D_
SUPER MONOFLEX HFPP 1240HFPP L50</t>
  </si>
  <si>
    <t>EL-205001</t>
  </si>
  <si>
    <t>EL-205002</t>
  </si>
  <si>
    <t>EL-205003</t>
  </si>
  <si>
    <t>EL-205004</t>
  </si>
  <si>
    <t>Poznámka k položke:_x000D_
N2XH J3x4</t>
  </si>
  <si>
    <t>EL-205005</t>
  </si>
  <si>
    <t>EL-205006</t>
  </si>
  <si>
    <t>EL-205007</t>
  </si>
  <si>
    <t>EL-205008</t>
  </si>
  <si>
    <t>Vodič, CY16, zelenožltý, bezhalogénový</t>
  </si>
  <si>
    <t>Poznámka k položke:_x000D_
H07Z1-U 16 ZZ</t>
  </si>
  <si>
    <t>EL-205009</t>
  </si>
  <si>
    <t>Vodič, CY6, zelenožltý, bezhalogénový</t>
  </si>
  <si>
    <t>Poznámka k položke:_x000D_
H07Z1-U 6 ZZ</t>
  </si>
  <si>
    <t>EL-205010</t>
  </si>
  <si>
    <t>Svorka na uzemnenie vodovodných batérií + Cu páska</t>
  </si>
  <si>
    <t>Poznámka k položke:_x000D_
ZS4</t>
  </si>
  <si>
    <t>EL-205011</t>
  </si>
  <si>
    <t>Svorka uzemňovacia + Cu páska</t>
  </si>
  <si>
    <t>Poznámka k položke:_x000D_
ZS16</t>
  </si>
  <si>
    <t>EL-205012</t>
  </si>
  <si>
    <t>Pomocný materiál</t>
  </si>
  <si>
    <t>EL-206001</t>
  </si>
  <si>
    <t>Sťahovacie pásky, 135x2,5, 100ks, SCAME</t>
  </si>
  <si>
    <t>Poznámka k položke:_x000D_
839.42120</t>
  </si>
  <si>
    <t>EL-206002</t>
  </si>
  <si>
    <t>Pomocný materiál, vodiče, skrutky...</t>
  </si>
  <si>
    <t>sada</t>
  </si>
  <si>
    <t>EL-206003</t>
  </si>
  <si>
    <t>Hmota HILTI cca 5,3kg/1m2, PS90</t>
  </si>
  <si>
    <t>-1658576282</t>
  </si>
  <si>
    <t>-238020709</t>
  </si>
  <si>
    <t>2084147707</t>
  </si>
  <si>
    <t>09 - Elektro - rozvádzače 1.NP</t>
  </si>
  <si>
    <t>151 - Rozvádzač RK</t>
  </si>
  <si>
    <t>152 - Prepojovacia skrinka</t>
  </si>
  <si>
    <t>Rozvádzač RK</t>
  </si>
  <si>
    <t>EL-151001</t>
  </si>
  <si>
    <t>Kompaktná skriňa KC 1-krídlová IP55 V=2000 Š=600 H=300mm, RAL7035, s montážnym panelom, so 4-bodovým tyčovým mechanizmom a s kľukou. Obsah dodávky: skriňa s dverami, zadná stena, stropný kryt, bočnice, spodné veko, montážny panel s príslušenstvom pre čo n</t>
  </si>
  <si>
    <t>Poznámka k položke:_x000D_
KC 1</t>
  </si>
  <si>
    <t>EL-151002</t>
  </si>
  <si>
    <t>Podstavec, hĺbkový diel (pár) H=300 V=100mm RAL9005</t>
  </si>
  <si>
    <t>EL-151003</t>
  </si>
  <si>
    <t>Pomocný a doplnkový materiál</t>
  </si>
  <si>
    <t>EL-151004</t>
  </si>
  <si>
    <t>Istič 3P, 250A, 36kA, OEZ</t>
  </si>
  <si>
    <t>Poznámka k položke:_x000D_
BD250NE305 14414</t>
  </si>
  <si>
    <t>EL-151005</t>
  </si>
  <si>
    <t>Nadprúdová spúšť, 100÷250A, char. distribučná, OEZ</t>
  </si>
  <si>
    <t>Poznámka k položke:_x000D_
SE-BD-0250-DTV3 24100</t>
  </si>
  <si>
    <t>EL-151006</t>
  </si>
  <si>
    <t>Napäťová spúšť, 230VAC, OEZ</t>
  </si>
  <si>
    <t>Poznámka k položke:_x000D_
SV-BHD-X230 24620</t>
  </si>
  <si>
    <t>EL-151007</t>
  </si>
  <si>
    <t>Pomocný kontakt, 1NO, 1NC, OEZ</t>
  </si>
  <si>
    <t>Poznámka k položke:_x000D_
PS-BHD-1100 13691</t>
  </si>
  <si>
    <t>EL-151008</t>
  </si>
  <si>
    <t>Istič 1P, 230VAC, 16A, 6kA, char.B, LEGRAND</t>
  </si>
  <si>
    <t>Poznámka k položke:_x000D_
TX3-6-B16/1 403357</t>
  </si>
  <si>
    <t>EL-151009</t>
  </si>
  <si>
    <t>Istič 3P, 400VAC, 25A, 6kA, char.B, LEGRAND</t>
  </si>
  <si>
    <t>Poznámka k položke:_x000D_
TX3-6-B25/3 403404</t>
  </si>
  <si>
    <t>EL-151010</t>
  </si>
  <si>
    <t>Istič 3P, 400VAC, 80A, 16kA, char.B, LEGRAND</t>
  </si>
  <si>
    <t>Poznámka k položke:_x000D_
DX3-B80/3 409015</t>
  </si>
  <si>
    <t>EL-151011</t>
  </si>
  <si>
    <t>Istič 4P, 400VAC, 25A, 6kA, char.B, LEGRAND</t>
  </si>
  <si>
    <t>Poznámka k položke:_x000D_
TX3-6-B25/4 403419</t>
  </si>
  <si>
    <t>EL-151012</t>
  </si>
  <si>
    <t>Prúdový chránič s nadprúdovou ochranou, 230VAC, 10A, 30mA, 6kA, char.C, LEGRAND</t>
  </si>
  <si>
    <t>Poznámka k položke:_x000D_
DX3-C10A/1N/030 411059</t>
  </si>
  <si>
    <t>EL-151013</t>
  </si>
  <si>
    <t>Prúdový chránič s nadprúdovou ochranou, 230VAC, 16A, 30mA, 6kA, char.B, typ A, LEGRAND</t>
  </si>
  <si>
    <t>Poznámka k položke:_x000D_
DX3-B16A/1N/030 410965</t>
  </si>
  <si>
    <t>EL-151014</t>
  </si>
  <si>
    <t>Prúdový chránič s nadprúdovou ochranou, 400VAC, 16A, 30mA, 6kA, char.C, LEGRAND</t>
  </si>
  <si>
    <t>Poznámka k položke:_x000D_
DX3-C16A/4/030 411234</t>
  </si>
  <si>
    <t>EL-151015</t>
  </si>
  <si>
    <t>Prúdový chránič s nadprúdovou ochranou, 400VAC, 20A, 30mA, 6kA, char.C, LEGRAND</t>
  </si>
  <si>
    <t>Poznámka k položke:_x000D_
DX3-C20A/4/030 411235</t>
  </si>
  <si>
    <t>EL-151016</t>
  </si>
  <si>
    <t>Prúdový chránič s nadprúdovou ochranou, 400VAC, 32A, 30mA, 6kA, char.C, LEGRAND</t>
  </si>
  <si>
    <t>Poznámka k položke:_x000D_
DX3-C32A/4/030 411237</t>
  </si>
  <si>
    <t>EL-151017</t>
  </si>
  <si>
    <t>Prúdový chránič s nadprúdovou ochranou, 400VAC, 63A, 30mA, 6kA, char.C, LEGRAND</t>
  </si>
  <si>
    <t>Poznámka k položke:_x000D_
DX3-C63AC/4/030 411192</t>
  </si>
  <si>
    <t>EL-151018</t>
  </si>
  <si>
    <t>Prúdový chránič bez nadprúdovej ochrany, 400VAC, 40A, 30mA, typ A, LEGRAND</t>
  </si>
  <si>
    <t>Poznámka k položke:_x000D_
TX3-40A/4/030 411765</t>
  </si>
  <si>
    <t>EL-151019</t>
  </si>
  <si>
    <t>Motorový spúšťač, 6÷10A, LEGRAND</t>
  </si>
  <si>
    <t>Poznámka k položke:_x000D_
MPX3 32S-10 417310</t>
  </si>
  <si>
    <t>EL-151020</t>
  </si>
  <si>
    <t>Motorový spúšťač, 11÷17A, LEGRAND</t>
  </si>
  <si>
    <t>Poznámka k položke:_x000D_
MPX3 32S-17 417312</t>
  </si>
  <si>
    <t>EL-151021</t>
  </si>
  <si>
    <t>Prepäťová ochrana, typ 1+2, 3P, 30kA, SALTEK</t>
  </si>
  <si>
    <t>Poznámka k položke:_x000D_
FLP-B+C MAXI V/3 8,59509E+12</t>
  </si>
  <si>
    <t>EL-151022</t>
  </si>
  <si>
    <t>Signálka 230VAC, červená, EATON</t>
  </si>
  <si>
    <t>Poznámka k položke:_x000D_
M22-L-R 216772</t>
  </si>
  <si>
    <t>EL-151023</t>
  </si>
  <si>
    <t>Signálka 230VAC, zelená, EATON</t>
  </si>
  <si>
    <t>Poznámka k položke:_x000D_
M22-L-G 216773</t>
  </si>
  <si>
    <t>EL-151024</t>
  </si>
  <si>
    <t>Tlačidlo, hríb, s aretáciou, EATON</t>
  </si>
  <si>
    <t>Poznámka k položke:_x000D_
M22-PV 216876</t>
  </si>
  <si>
    <t>EL-151025</t>
  </si>
  <si>
    <t>Upevňovací adaptér, EATON</t>
  </si>
  <si>
    <t>Poznámka k položke:_x000D_
M22-A 216374</t>
  </si>
  <si>
    <t>EL-151026</t>
  </si>
  <si>
    <t>Spínacia jednotka, 1NO, EATON</t>
  </si>
  <si>
    <t>Poznámka k položke:_x000D_
M22-K10 216376</t>
  </si>
  <si>
    <t>EL-151027</t>
  </si>
  <si>
    <t>Tlačidlo, hríb, s aretáciou,  v skrinke, 1NO+1NC, EATON</t>
  </si>
  <si>
    <t>Poznámka k položke:_x000D_
M22PV/KC11/IY 216525</t>
  </si>
  <si>
    <t>EL-151028</t>
  </si>
  <si>
    <t>Svorka jednoradová,skrutková, s=2,5, šedá, LEGRAND</t>
  </si>
  <si>
    <t>Poznámka k položke:_x000D_
VIKING 037160</t>
  </si>
  <si>
    <t>EL-151029</t>
  </si>
  <si>
    <t>Svorka jednoradová,skrutková, s=2,5 modrá, LEGRAND</t>
  </si>
  <si>
    <t>Poznámka k položke:_x000D_
VIKING 037100</t>
  </si>
  <si>
    <t>EL-151030</t>
  </si>
  <si>
    <t>Bočnica, pre jednoradovú svorku, s=2,5÷10, LEGRAND</t>
  </si>
  <si>
    <t>Poznámka k položke:_x000D_
VIKING 037550</t>
  </si>
  <si>
    <t>EL-151031</t>
  </si>
  <si>
    <t>Oddeľovacia priehradka, pre jednoradovú svorku s=2,5÷10, LEGRAND</t>
  </si>
  <si>
    <t>Poznámka k položke:_x000D_
VIKING 037560</t>
  </si>
  <si>
    <t>EL-151032</t>
  </si>
  <si>
    <t>Ukončovacia zarážka, pre jednoradovú svorku, automatická montáž, LEGRAND</t>
  </si>
  <si>
    <t>Poznámka k položke:_x000D_
VIKING 037510</t>
  </si>
  <si>
    <t>EL-151033</t>
  </si>
  <si>
    <t>Izolovaná svorkovnica, 8x1,5÷16, montáž na DIN lištu,modrá, LEGRAND</t>
  </si>
  <si>
    <t>Poznámka k položke:_x000D_
004842</t>
  </si>
  <si>
    <t>EL-151034</t>
  </si>
  <si>
    <t>Svorka rozbočovacia modulárna 1P, 250A, LEGRAND</t>
  </si>
  <si>
    <t>Poznámka k položke:_x000D_
004873</t>
  </si>
  <si>
    <t>EL-151035</t>
  </si>
  <si>
    <t>Ostatný drobný materiál</t>
  </si>
  <si>
    <t>EL-151036</t>
  </si>
  <si>
    <t>Káblové štítky</t>
  </si>
  <si>
    <t>EL-151037</t>
  </si>
  <si>
    <t>Umelohmotné štítky</t>
  </si>
  <si>
    <t>EL-151038</t>
  </si>
  <si>
    <t>Sťahovacie pásky, 3,6x290, čierne, 100ks, SCAME</t>
  </si>
  <si>
    <t>Poznámka k položke:_x000D_
839.53300</t>
  </si>
  <si>
    <t>EL-151039</t>
  </si>
  <si>
    <t>Kompletáž</t>
  </si>
  <si>
    <t>EL-151040</t>
  </si>
  <si>
    <t>EL-151041</t>
  </si>
  <si>
    <t>Atest</t>
  </si>
  <si>
    <t>EL-151042</t>
  </si>
  <si>
    <t>Ukončenie káblov v rozvádzači do s=2,5</t>
  </si>
  <si>
    <t>EL-151043</t>
  </si>
  <si>
    <t>Ukončenie káblov v rozvádzači do s=6</t>
  </si>
  <si>
    <t>EL-151044</t>
  </si>
  <si>
    <t>Ukončenie káblov v rozvádzači do s=200</t>
  </si>
  <si>
    <t>Prepojovacia skrinka</t>
  </si>
  <si>
    <t>EL-152001</t>
  </si>
  <si>
    <t>Rozvodnica pre montáž na stenu, 4x22M, 700x500x270, GE</t>
  </si>
  <si>
    <t>Poznámka k položke:_x000D_
ARIA 75 831081</t>
  </si>
  <si>
    <t>EL-152002</t>
  </si>
  <si>
    <t>Montážny rám, GE</t>
  </si>
  <si>
    <t>Poznámka k položke:_x000D_
ARIA 75 831086</t>
  </si>
  <si>
    <t>EL-152003</t>
  </si>
  <si>
    <t>Prepäťová ochrana, typ 1+2, 4P, 30kA, SALTEK</t>
  </si>
  <si>
    <t>Poznámka k položke:_x000D_
FLP-B+C MAXI V/4 8,59509E+12</t>
  </si>
  <si>
    <t>EL-152004</t>
  </si>
  <si>
    <t>Vypínač bezpečnostný, 3P, 20A, SCAME</t>
  </si>
  <si>
    <t>Poznámka k položke:_x000D_
ISOLATORS 590.GE2003</t>
  </si>
  <si>
    <t>EL-152005</t>
  </si>
  <si>
    <t>Svorka skrutková, 2 vstupy prepojené, 2 výstupy, s=0,25÷6, šedá, LEGRAND</t>
  </si>
  <si>
    <t>Poznámka k položke:_x000D_
VIKING 037169</t>
  </si>
  <si>
    <t>EL-152006</t>
  </si>
  <si>
    <t>Svorka skrutková, 2 vstupy prepojené, 2 výstupy, s=0,25÷6, modrá, LEGRAND</t>
  </si>
  <si>
    <t>Poznámka k položke:_x000D_
VIKING 037109</t>
  </si>
  <si>
    <t>EL-152007</t>
  </si>
  <si>
    <t>Svorka skrutková, 2 vstupy prepojené, 2 výstupy, s=0,25÷6, zelenožltá, LEGRAND</t>
  </si>
  <si>
    <t>Poznámka k položke:_x000D_
VIKING 037179</t>
  </si>
  <si>
    <t>EL-152008</t>
  </si>
  <si>
    <t>Bočnica, pre dvojvstupovú svorku, s=0,25÷6, LEGRAND</t>
  </si>
  <si>
    <t>Poznámka k položke:_x000D_
VIKING 037552</t>
  </si>
  <si>
    <t>EL-152009</t>
  </si>
  <si>
    <t>EL-152010</t>
  </si>
  <si>
    <t>Vývodka , HENSEL</t>
  </si>
  <si>
    <t>Poznámka k položke:_x000D_
AKM12 4,01259E+12</t>
  </si>
  <si>
    <t>EL-152011</t>
  </si>
  <si>
    <t>Poznámka k položke:_x000D_
AKM20 4,01259E+12</t>
  </si>
  <si>
    <t>EL-152012</t>
  </si>
  <si>
    <t>Poznámka k položke:_x000D_
AKM25 4,01259E+12</t>
  </si>
  <si>
    <t>EL-152013</t>
  </si>
  <si>
    <t>EL-152014</t>
  </si>
  <si>
    <t>EL-152015</t>
  </si>
  <si>
    <t>EL-152016</t>
  </si>
  <si>
    <t>EL-152017</t>
  </si>
  <si>
    <t>EL-152018</t>
  </si>
  <si>
    <t>EL-152019</t>
  </si>
  <si>
    <t>EL-152020</t>
  </si>
  <si>
    <t>-1948399659</t>
  </si>
  <si>
    <t>10 - Elektro - rozvádzače 2.NP</t>
  </si>
  <si>
    <t>253 - Rozvádzač R2</t>
  </si>
  <si>
    <t>254 - Rozvádzač RX1</t>
  </si>
  <si>
    <t>253</t>
  </si>
  <si>
    <t>Rozvádzač R2</t>
  </si>
  <si>
    <t>EL-253001</t>
  </si>
  <si>
    <t>Rozvodnica pre zabudovanú montáž, 4 rady/96 modulov, EATON</t>
  </si>
  <si>
    <t>Poznámka k položke:_x000D_
BF-U-4/96-C 283049</t>
  </si>
  <si>
    <t>EL-253002</t>
  </si>
  <si>
    <t>EL-253003</t>
  </si>
  <si>
    <t>EL-253004</t>
  </si>
  <si>
    <t>Istič 3P, 400VAC, 20A, 6kA, char.B, LEGRAND</t>
  </si>
  <si>
    <t>Poznámka k položke:_x000D_
TX3-6-B20/3 403403</t>
  </si>
  <si>
    <t>EL-253005</t>
  </si>
  <si>
    <t>EL-253006</t>
  </si>
  <si>
    <t>EL-253007</t>
  </si>
  <si>
    <t>Stykač, 230VAC, 25A, 2NO, 1M, LEGRAND</t>
  </si>
  <si>
    <t>Poznámka k položke:_x000D_
412544</t>
  </si>
  <si>
    <t>EL-253008</t>
  </si>
  <si>
    <t>EL-253009</t>
  </si>
  <si>
    <t>EL-253010</t>
  </si>
  <si>
    <t>EL-253011</t>
  </si>
  <si>
    <t>EL-253012</t>
  </si>
  <si>
    <t>EL-253013</t>
  </si>
  <si>
    <t>EL-253014</t>
  </si>
  <si>
    <t>EL-253015</t>
  </si>
  <si>
    <t>EL-253016</t>
  </si>
  <si>
    <t>EL-253017</t>
  </si>
  <si>
    <t>EL-253018</t>
  </si>
  <si>
    <t>254</t>
  </si>
  <si>
    <t>Rozvádzač RX1</t>
  </si>
  <si>
    <t>EL-254001</t>
  </si>
  <si>
    <t>Rozvádzač, 19“, 9U, KELINE</t>
  </si>
  <si>
    <t>Poznámka k položke:_x000D_
RBA-09-AS4</t>
  </si>
  <si>
    <t>EL-254002</t>
  </si>
  <si>
    <t>LCS3 19" patchpanel 24X RJ45</t>
  </si>
  <si>
    <t>Poznámka k položke:_x000D_
33791</t>
  </si>
  <si>
    <t>EL-254003</t>
  </si>
  <si>
    <t>LCS3 kazeta pre 6X RJ45</t>
  </si>
  <si>
    <t>Poznámka k položke:_x000D_
33755</t>
  </si>
  <si>
    <t>EL-254004</t>
  </si>
  <si>
    <t>LCS3 6X modul RJ45 CAT.5E FTP</t>
  </si>
  <si>
    <t>Poznámka k položke:_x000D_
33754</t>
  </si>
  <si>
    <t>EL-254005</t>
  </si>
  <si>
    <t>PDU napájací modul 6X 230Vs hot swat prepäťovou ochranou</t>
  </si>
  <si>
    <t>Poznámka k položke:_x000D_
646835</t>
  </si>
  <si>
    <t>EL-254006</t>
  </si>
  <si>
    <t>LCS záslepka 19' 1U plast</t>
  </si>
  <si>
    <t>Poznámka k položke:_x000D_
46532</t>
  </si>
  <si>
    <t>EL-254007</t>
  </si>
  <si>
    <t>EVO-vent. W 2 fan + T</t>
  </si>
  <si>
    <t>Poznámka k položke:_x000D_
EC2VW</t>
  </si>
  <si>
    <t>EL-254008</t>
  </si>
  <si>
    <t>EVO-horizontálny organizátor 1U</t>
  </si>
  <si>
    <t>Poznámka k položke:_x000D_
EHPM1UM</t>
  </si>
  <si>
    <t>EL-254009</t>
  </si>
  <si>
    <t>EL-254010</t>
  </si>
  <si>
    <t>EL-254011</t>
  </si>
  <si>
    <t>Patchkábel, 1m, KELINE</t>
  </si>
  <si>
    <t>Poznámka k položke:_x000D_
KEN-C5E-U-005</t>
  </si>
  <si>
    <t>EL-254012</t>
  </si>
  <si>
    <t>Switch</t>
  </si>
  <si>
    <t xml:space="preserve">Poznámka k položke:_x000D_
*1 Nie je predmetom projektu ani dodávky elektroinštalácie._x000D_
</t>
  </si>
  <si>
    <t>EL-254013</t>
  </si>
  <si>
    <t>EL-254014</t>
  </si>
  <si>
    <t>EL-254015</t>
  </si>
  <si>
    <t>EL-254016</t>
  </si>
  <si>
    <t>Zapojenie a oživenie aktívnych komponentov RX1</t>
  </si>
  <si>
    <t>EL-254017</t>
  </si>
  <si>
    <t>Atest rozvodov LAN</t>
  </si>
  <si>
    <t>EL-254018</t>
  </si>
  <si>
    <t>-1954559836</t>
  </si>
  <si>
    <t>11 - Elektro - bleskozvod</t>
  </si>
  <si>
    <t>901 - ZIN</t>
  </si>
  <si>
    <t>902 - OBO</t>
  </si>
  <si>
    <t>909 - Iné</t>
  </si>
  <si>
    <t>901</t>
  </si>
  <si>
    <t>ZIN</t>
  </si>
  <si>
    <t>EL-901001</t>
  </si>
  <si>
    <t>Vodič, 0,63kg/m, 1kg=1.61m</t>
  </si>
  <si>
    <t>Poznámka k položke:_x000D_
FeZn10</t>
  </si>
  <si>
    <t>EL-901002</t>
  </si>
  <si>
    <t>Vodič. 0,97kg/m</t>
  </si>
  <si>
    <t>Poznámka k položke:_x000D_
FeZn30x4</t>
  </si>
  <si>
    <t>EL-901003</t>
  </si>
  <si>
    <t>Guľatina AlMgSi 8 (1kg=7.41m, 1m=0.135 kg)</t>
  </si>
  <si>
    <t>Poznámka k položke:_x000D_
AlMgSi 8 EBL000000041</t>
  </si>
  <si>
    <t>EL-901004</t>
  </si>
  <si>
    <t>Svorka spojovacia, ZIN</t>
  </si>
  <si>
    <t>Poznámka k položke:_x000D_
SS</t>
  </si>
  <si>
    <t>EL-901005</t>
  </si>
  <si>
    <t>Svorka odkvapová, ZIN</t>
  </si>
  <si>
    <t>Poznámka k položke:_x000D_
SO</t>
  </si>
  <si>
    <t>EL-901006</t>
  </si>
  <si>
    <t>EL-901007</t>
  </si>
  <si>
    <t>Svorka spojovacia odbočná, ZIN</t>
  </si>
  <si>
    <t>Poznámka k položke:_x000D_
SR02</t>
  </si>
  <si>
    <t>EL-901008</t>
  </si>
  <si>
    <t>Svorka uzemňovacia, ZIN</t>
  </si>
  <si>
    <t>Poznámka k položke:_x000D_
SR03</t>
  </si>
  <si>
    <t>EL-901009</t>
  </si>
  <si>
    <t>Svorka skúšobná, ZIN</t>
  </si>
  <si>
    <t>Poznámka k položke:_x000D_
SZ</t>
  </si>
  <si>
    <t>EL-901010</t>
  </si>
  <si>
    <t>Svorka strmeňová na betónové výstuže, d=16÷48, l=88</t>
  </si>
  <si>
    <t>Poznámka k položke:_x000D_
SUS 613120</t>
  </si>
  <si>
    <t>EL-901011</t>
  </si>
  <si>
    <t>Podpera vedenia na ploché strechy, ZIN</t>
  </si>
  <si>
    <t>Poznámka k položke:_x000D_
PV21</t>
  </si>
  <si>
    <t>EL-901012</t>
  </si>
  <si>
    <t>Rúrka, ohybná, DN40, 1240 L25, 25m, KOPOS</t>
  </si>
  <si>
    <t>Poznámka k položke:_x000D_
SUPER MONOFLEX 8595057612952</t>
  </si>
  <si>
    <t>EL-901013</t>
  </si>
  <si>
    <t>Príchytka, d=40, KOPOS</t>
  </si>
  <si>
    <t>Poznámka k položke:_x000D_
5240PC 8,59506E+13</t>
  </si>
  <si>
    <t>EL-901014</t>
  </si>
  <si>
    <t>Krabica univerzálna do zateplenia 120-300mm, 196x156, s dvierkami a tubusom, KOPOS</t>
  </si>
  <si>
    <t>Poznámka k položke:_x000D_
KUZ-VOI 8,59557E+12</t>
  </si>
  <si>
    <t>EL-901015</t>
  </si>
  <si>
    <t>Protikorózna ochrana pre pozinkované plochy, farba, KOPOS</t>
  </si>
  <si>
    <t>Poznámka k položke:_x000D_
WEICON 750 8,59506E+12</t>
  </si>
  <si>
    <t>902</t>
  </si>
  <si>
    <t>OBO</t>
  </si>
  <si>
    <t>EL-902001</t>
  </si>
  <si>
    <t>Zvodová tyč , OBO</t>
  </si>
  <si>
    <t>Poznámka k položke:_x000D_
101 3B-5000 5402868</t>
  </si>
  <si>
    <t>EL-902002</t>
  </si>
  <si>
    <t>Trojnožka na zvodovú tyč pre stožiar, OBO</t>
  </si>
  <si>
    <t>Poznámka k položke:_x000D_
isFang 3B-100 5408968</t>
  </si>
  <si>
    <t>EL-902003</t>
  </si>
  <si>
    <t>Podstavec pre FangFix, OBO</t>
  </si>
  <si>
    <t>Poznámka k položke:_x000D_
F-FIX-S16 5403227</t>
  </si>
  <si>
    <t>EL-902004</t>
  </si>
  <si>
    <t>Základný systém pre Fang Fix, OBO</t>
  </si>
  <si>
    <t>Poznámka k položke:_x000D_
F-FIX-B16 3B 5403238</t>
  </si>
  <si>
    <t>909</t>
  </si>
  <si>
    <t>Iné</t>
  </si>
  <si>
    <t>EL-909001</t>
  </si>
  <si>
    <t>Štrk</t>
  </si>
  <si>
    <t>EL-909002</t>
  </si>
  <si>
    <t>Tabuľka</t>
  </si>
  <si>
    <t>1477073977</t>
  </si>
  <si>
    <t>ZOZNAM FIGÚR</t>
  </si>
  <si>
    <t>Výmera</t>
  </si>
  <si>
    <t xml:space="preserve"> 01</t>
  </si>
  <si>
    <t>Použitie figúry: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</si>
</sst>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2" fillId="0" borderId="14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166" fontId="32" fillId="0" borderId="0" xfId="0" applyNumberFormat="1" applyFont="1" applyAlignment="1">
      <alignment vertical="center"/>
    </xf>
    <xf numFmtId="4" fontId="3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166" fontId="32" fillId="0" borderId="20" xfId="0" applyNumberFormat="1" applyFont="1" applyBorder="1" applyAlignment="1">
      <alignment vertical="center"/>
    </xf>
    <xf numFmtId="4" fontId="32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5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4" fontId="27" fillId="0" borderId="0" xfId="0" applyNumberFormat="1" applyFont="1"/>
    <xf numFmtId="166" fontId="36" fillId="0" borderId="12" xfId="0" applyNumberFormat="1" applyFont="1" applyBorder="1"/>
    <xf numFmtId="166" fontId="36" fillId="0" borderId="13" xfId="0" applyNumberFormat="1" applyFont="1" applyBorder="1"/>
    <xf numFmtId="4" fontId="37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167" fontId="25" fillId="3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6" fillId="3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167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49" fontId="0" fillId="3" borderId="22" xfId="0" applyNumberFormat="1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left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167" fontId="0" fillId="3" borderId="22" xfId="0" applyNumberFormat="1" applyFill="1" applyBorder="1" applyAlignment="1" applyProtection="1">
      <alignment vertical="center"/>
      <protection locked="0"/>
    </xf>
    <xf numFmtId="4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4" fillId="3" borderId="22" xfId="0" applyFont="1" applyFill="1" applyBorder="1" applyAlignment="1" applyProtection="1">
      <alignment horizontal="left" vertical="center"/>
      <protection locked="0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25" fillId="5" borderId="6" xfId="0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5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5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5" fillId="5" borderId="8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tabSelected="1" workbookViewId="0">
      <selection activeCell="AN8" sqref="AN8"/>
    </sheetView>
  </sheetViews>
  <sheetFormatPr baseColWidth="10" defaultRowHeight="16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 ht="1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7" customHeight="1">
      <c r="AR2" s="246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7" t="s">
        <v>6</v>
      </c>
      <c r="BT2" s="17" t="s">
        <v>7</v>
      </c>
    </row>
    <row r="3" spans="1:74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7</v>
      </c>
    </row>
    <row r="4" spans="1:74" ht="2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6</v>
      </c>
    </row>
    <row r="5" spans="1:74" ht="12" customHeight="1">
      <c r="B5" s="20"/>
      <c r="D5" s="24" t="s">
        <v>12</v>
      </c>
      <c r="K5" s="227" t="s">
        <v>13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20"/>
      <c r="BE5" s="224" t="s">
        <v>14</v>
      </c>
      <c r="BS5" s="17" t="s">
        <v>6</v>
      </c>
    </row>
    <row r="6" spans="1:74" ht="37" customHeight="1">
      <c r="B6" s="20"/>
      <c r="D6" s="26" t="s">
        <v>15</v>
      </c>
      <c r="K6" s="229" t="s">
        <v>16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20"/>
      <c r="BE6" s="225"/>
      <c r="BS6" s="17" t="s">
        <v>6</v>
      </c>
    </row>
    <row r="7" spans="1:74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25"/>
      <c r="BS7" s="17" t="s">
        <v>6</v>
      </c>
    </row>
    <row r="8" spans="1:74" ht="12" customHeight="1">
      <c r="B8" s="20"/>
      <c r="D8" s="27" t="s">
        <v>19</v>
      </c>
      <c r="K8" s="25" t="s">
        <v>20</v>
      </c>
      <c r="AK8" s="27" t="s">
        <v>21</v>
      </c>
      <c r="AN8" s="28"/>
      <c r="AR8" s="20"/>
      <c r="BE8" s="225"/>
      <c r="BS8" s="17" t="s">
        <v>6</v>
      </c>
    </row>
    <row r="9" spans="1:74" ht="14.5" customHeight="1">
      <c r="B9" s="20"/>
      <c r="AR9" s="20"/>
      <c r="BE9" s="225"/>
      <c r="BS9" s="17" t="s">
        <v>6</v>
      </c>
    </row>
    <row r="10" spans="1:74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25"/>
      <c r="BS10" s="17" t="s">
        <v>6</v>
      </c>
    </row>
    <row r="11" spans="1:74" ht="18.5" customHeight="1">
      <c r="B11" s="20"/>
      <c r="E11" s="25" t="s">
        <v>24</v>
      </c>
      <c r="AK11" s="27" t="s">
        <v>25</v>
      </c>
      <c r="AN11" s="25" t="s">
        <v>1</v>
      </c>
      <c r="AR11" s="20"/>
      <c r="BE11" s="225"/>
      <c r="BS11" s="17" t="s">
        <v>6</v>
      </c>
    </row>
    <row r="12" spans="1:74" ht="7" customHeight="1">
      <c r="B12" s="20"/>
      <c r="AR12" s="20"/>
      <c r="BE12" s="225"/>
      <c r="BS12" s="17" t="s">
        <v>6</v>
      </c>
    </row>
    <row r="13" spans="1:74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25"/>
      <c r="BS13" s="17" t="s">
        <v>6</v>
      </c>
    </row>
    <row r="14" spans="1:74" ht="13">
      <c r="B14" s="20"/>
      <c r="E14" s="230" t="s">
        <v>27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7" t="s">
        <v>25</v>
      </c>
      <c r="AN14" s="29" t="s">
        <v>27</v>
      </c>
      <c r="AR14" s="20"/>
      <c r="BE14" s="225"/>
      <c r="BS14" s="17" t="s">
        <v>6</v>
      </c>
    </row>
    <row r="15" spans="1:74" ht="7" customHeight="1">
      <c r="B15" s="20"/>
      <c r="AR15" s="20"/>
      <c r="BE15" s="225"/>
      <c r="BS15" s="17" t="s">
        <v>3</v>
      </c>
    </row>
    <row r="16" spans="1:74" ht="12" customHeight="1">
      <c r="B16" s="20"/>
      <c r="D16" s="27" t="s">
        <v>28</v>
      </c>
      <c r="AK16" s="27" t="s">
        <v>23</v>
      </c>
      <c r="AN16" s="25" t="s">
        <v>1</v>
      </c>
      <c r="AR16" s="20"/>
      <c r="BE16" s="225"/>
      <c r="BS16" s="17" t="s">
        <v>3</v>
      </c>
    </row>
    <row r="17" spans="2:71" ht="18.5" customHeight="1">
      <c r="B17" s="20"/>
      <c r="E17" s="25" t="s">
        <v>29</v>
      </c>
      <c r="AK17" s="27" t="s">
        <v>25</v>
      </c>
      <c r="AN17" s="25" t="s">
        <v>1</v>
      </c>
      <c r="AR17" s="20"/>
      <c r="BE17" s="225"/>
      <c r="BS17" s="17" t="s">
        <v>30</v>
      </c>
    </row>
    <row r="18" spans="2:71" ht="7" customHeight="1">
      <c r="B18" s="20"/>
      <c r="AR18" s="20"/>
      <c r="BE18" s="225"/>
      <c r="BS18" s="17" t="s">
        <v>8</v>
      </c>
    </row>
    <row r="19" spans="2:71" ht="12" customHeight="1">
      <c r="B19" s="20"/>
      <c r="D19" s="27" t="s">
        <v>31</v>
      </c>
      <c r="AK19" s="27" t="s">
        <v>23</v>
      </c>
      <c r="AN19" s="25" t="s">
        <v>1</v>
      </c>
      <c r="AR19" s="20"/>
      <c r="BE19" s="225"/>
      <c r="BS19" s="17" t="s">
        <v>8</v>
      </c>
    </row>
    <row r="20" spans="2:71" ht="18.5" customHeight="1">
      <c r="B20" s="20"/>
      <c r="E20" s="25" t="s">
        <v>32</v>
      </c>
      <c r="AK20" s="27" t="s">
        <v>25</v>
      </c>
      <c r="AN20" s="25" t="s">
        <v>1</v>
      </c>
      <c r="AR20" s="20"/>
      <c r="BE20" s="225"/>
      <c r="BS20" s="17" t="s">
        <v>30</v>
      </c>
    </row>
    <row r="21" spans="2:71" ht="7" customHeight="1">
      <c r="B21" s="20"/>
      <c r="AR21" s="20"/>
      <c r="BE21" s="225"/>
    </row>
    <row r="22" spans="2:71" ht="12" customHeight="1">
      <c r="B22" s="20"/>
      <c r="D22" s="27" t="s">
        <v>33</v>
      </c>
      <c r="AR22" s="20"/>
      <c r="BE22" s="225"/>
    </row>
    <row r="23" spans="2:71" ht="167.25" customHeight="1">
      <c r="B23" s="20"/>
      <c r="E23" s="232" t="s">
        <v>34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20"/>
      <c r="BE23" s="225"/>
    </row>
    <row r="24" spans="2:71" ht="7" customHeight="1">
      <c r="B24" s="20"/>
      <c r="AR24" s="20"/>
      <c r="BE24" s="225"/>
    </row>
    <row r="25" spans="2:7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25"/>
    </row>
    <row r="26" spans="2:71" s="1" customFormat="1" ht="26" customHeight="1">
      <c r="B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33">
        <f>ROUND(AG94,2)</f>
        <v>0</v>
      </c>
      <c r="AL26" s="234"/>
      <c r="AM26" s="234"/>
      <c r="AN26" s="234"/>
      <c r="AO26" s="234"/>
      <c r="AR26" s="32"/>
      <c r="BE26" s="225"/>
    </row>
    <row r="27" spans="2:71" s="1" customFormat="1" ht="7" customHeight="1">
      <c r="B27" s="32"/>
      <c r="AR27" s="32"/>
      <c r="BE27" s="225"/>
    </row>
    <row r="28" spans="2:71" s="1" customFormat="1" ht="13">
      <c r="B28" s="32"/>
      <c r="L28" s="235" t="s">
        <v>36</v>
      </c>
      <c r="M28" s="235"/>
      <c r="N28" s="235"/>
      <c r="O28" s="235"/>
      <c r="P28" s="235"/>
      <c r="W28" s="235" t="s">
        <v>37</v>
      </c>
      <c r="X28" s="235"/>
      <c r="Y28" s="235"/>
      <c r="Z28" s="235"/>
      <c r="AA28" s="235"/>
      <c r="AB28" s="235"/>
      <c r="AC28" s="235"/>
      <c r="AD28" s="235"/>
      <c r="AE28" s="235"/>
      <c r="AK28" s="235" t="s">
        <v>38</v>
      </c>
      <c r="AL28" s="235"/>
      <c r="AM28" s="235"/>
      <c r="AN28" s="235"/>
      <c r="AO28" s="235"/>
      <c r="AR28" s="32"/>
      <c r="BE28" s="225"/>
    </row>
    <row r="29" spans="2:71" s="2" customFormat="1" ht="14.5" customHeight="1">
      <c r="B29" s="36"/>
      <c r="D29" s="27" t="s">
        <v>39</v>
      </c>
      <c r="F29" s="37" t="s">
        <v>40</v>
      </c>
      <c r="L29" s="238">
        <v>0.2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 2)</f>
        <v>0</v>
      </c>
      <c r="AL29" s="237"/>
      <c r="AM29" s="237"/>
      <c r="AN29" s="237"/>
      <c r="AO29" s="237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26"/>
    </row>
    <row r="30" spans="2:71" s="2" customFormat="1" ht="14.5" customHeight="1">
      <c r="B30" s="36"/>
      <c r="F30" s="37" t="s">
        <v>41</v>
      </c>
      <c r="L30" s="238">
        <v>0.2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 2)</f>
        <v>0</v>
      </c>
      <c r="AL30" s="237"/>
      <c r="AM30" s="237"/>
      <c r="AN30" s="237"/>
      <c r="AO30" s="237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26"/>
    </row>
    <row r="31" spans="2:71" s="2" customFormat="1" ht="14.5" hidden="1" customHeight="1">
      <c r="B31" s="36"/>
      <c r="F31" s="27" t="s">
        <v>42</v>
      </c>
      <c r="L31" s="239">
        <v>0.2</v>
      </c>
      <c r="M31" s="240"/>
      <c r="N31" s="240"/>
      <c r="O31" s="240"/>
      <c r="P31" s="240"/>
      <c r="W31" s="241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K31" s="241">
        <v>0</v>
      </c>
      <c r="AL31" s="240"/>
      <c r="AM31" s="240"/>
      <c r="AN31" s="240"/>
      <c r="AO31" s="240"/>
      <c r="AR31" s="36"/>
      <c r="BE31" s="226"/>
    </row>
    <row r="32" spans="2:71" s="2" customFormat="1" ht="14.5" hidden="1" customHeight="1">
      <c r="B32" s="36"/>
      <c r="F32" s="27" t="s">
        <v>43</v>
      </c>
      <c r="L32" s="239">
        <v>0.2</v>
      </c>
      <c r="M32" s="240"/>
      <c r="N32" s="240"/>
      <c r="O32" s="240"/>
      <c r="P32" s="240"/>
      <c r="W32" s="241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K32" s="241">
        <v>0</v>
      </c>
      <c r="AL32" s="240"/>
      <c r="AM32" s="240"/>
      <c r="AN32" s="240"/>
      <c r="AO32" s="240"/>
      <c r="AR32" s="36"/>
      <c r="BE32" s="226"/>
    </row>
    <row r="33" spans="2:57" s="2" customFormat="1" ht="14.5" hidden="1" customHeight="1">
      <c r="B33" s="36"/>
      <c r="F33" s="37" t="s">
        <v>44</v>
      </c>
      <c r="L33" s="238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26"/>
    </row>
    <row r="34" spans="2:57" s="1" customFormat="1" ht="7" customHeight="1">
      <c r="B34" s="32"/>
      <c r="AR34" s="32"/>
      <c r="BE34" s="225"/>
    </row>
    <row r="35" spans="2:57" s="1" customFormat="1" ht="26" customHeight="1"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45" t="s">
        <v>47</v>
      </c>
      <c r="Y35" s="243"/>
      <c r="Z35" s="243"/>
      <c r="AA35" s="243"/>
      <c r="AB35" s="243"/>
      <c r="AC35" s="42"/>
      <c r="AD35" s="42"/>
      <c r="AE35" s="42"/>
      <c r="AF35" s="42"/>
      <c r="AG35" s="42"/>
      <c r="AH35" s="42"/>
      <c r="AI35" s="42"/>
      <c r="AJ35" s="42"/>
      <c r="AK35" s="242">
        <f>SUM(AK26:AK33)</f>
        <v>0</v>
      </c>
      <c r="AL35" s="243"/>
      <c r="AM35" s="243"/>
      <c r="AN35" s="243"/>
      <c r="AO35" s="244"/>
      <c r="AP35" s="40"/>
      <c r="AQ35" s="40"/>
      <c r="AR35" s="32"/>
    </row>
    <row r="36" spans="2:57" s="1" customFormat="1" ht="7" customHeight="1">
      <c r="B36" s="32"/>
      <c r="AR36" s="32"/>
    </row>
    <row r="37" spans="2:57" s="1" customFormat="1" ht="14.5" customHeight="1">
      <c r="B37" s="32"/>
      <c r="AR37" s="32"/>
    </row>
    <row r="38" spans="2:57" ht="14.5" customHeight="1">
      <c r="B38" s="20"/>
      <c r="AR38" s="20"/>
    </row>
    <row r="39" spans="2:57" ht="14.5" customHeight="1">
      <c r="B39" s="20"/>
      <c r="AR39" s="20"/>
    </row>
    <row r="40" spans="2:57" ht="14.5" customHeight="1">
      <c r="B40" s="20"/>
      <c r="AR40" s="20"/>
    </row>
    <row r="41" spans="2:57" ht="14.5" customHeight="1">
      <c r="B41" s="20"/>
      <c r="AR41" s="20"/>
    </row>
    <row r="42" spans="2:57" ht="14.5" customHeight="1">
      <c r="B42" s="20"/>
      <c r="AR42" s="20"/>
    </row>
    <row r="43" spans="2:57" ht="14.5" customHeight="1">
      <c r="B43" s="20"/>
      <c r="AR43" s="20"/>
    </row>
    <row r="44" spans="2:57" ht="14.5" customHeight="1">
      <c r="B44" s="20"/>
      <c r="AR44" s="20"/>
    </row>
    <row r="45" spans="2:57" ht="14.5" customHeight="1">
      <c r="B45" s="20"/>
      <c r="AR45" s="20"/>
    </row>
    <row r="46" spans="2:57" ht="14.5" customHeight="1">
      <c r="B46" s="20"/>
      <c r="AR46" s="20"/>
    </row>
    <row r="47" spans="2:57" ht="14.5" customHeight="1">
      <c r="B47" s="20"/>
      <c r="AR47" s="20"/>
    </row>
    <row r="48" spans="2:57" ht="14.5" customHeight="1">
      <c r="B48" s="20"/>
      <c r="AR48" s="20"/>
    </row>
    <row r="49" spans="2:44" s="1" customFormat="1" ht="14.5" customHeight="1">
      <c r="B49" s="32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32"/>
    </row>
    <row r="50" spans="2:44" ht="11">
      <c r="B50" s="20"/>
      <c r="AR50" s="20"/>
    </row>
    <row r="51" spans="2:44" ht="11">
      <c r="B51" s="20"/>
      <c r="AR51" s="20"/>
    </row>
    <row r="52" spans="2:44" ht="11">
      <c r="B52" s="20"/>
      <c r="AR52" s="20"/>
    </row>
    <row r="53" spans="2:44" ht="11">
      <c r="B53" s="20"/>
      <c r="AR53" s="20"/>
    </row>
    <row r="54" spans="2:44" ht="11">
      <c r="B54" s="20"/>
      <c r="AR54" s="20"/>
    </row>
    <row r="55" spans="2:44" ht="11">
      <c r="B55" s="20"/>
      <c r="AR55" s="20"/>
    </row>
    <row r="56" spans="2:44" ht="11">
      <c r="B56" s="20"/>
      <c r="AR56" s="20"/>
    </row>
    <row r="57" spans="2:44" ht="11">
      <c r="B57" s="20"/>
      <c r="AR57" s="20"/>
    </row>
    <row r="58" spans="2:44" ht="11">
      <c r="B58" s="20"/>
      <c r="AR58" s="20"/>
    </row>
    <row r="59" spans="2:44" ht="11">
      <c r="B59" s="20"/>
      <c r="AR59" s="20"/>
    </row>
    <row r="60" spans="2:44" s="1" customFormat="1" ht="13">
      <c r="B60" s="32"/>
      <c r="D60" s="46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6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6" t="s">
        <v>50</v>
      </c>
      <c r="AI60" s="34"/>
      <c r="AJ60" s="34"/>
      <c r="AK60" s="34"/>
      <c r="AL60" s="34"/>
      <c r="AM60" s="46" t="s">
        <v>51</v>
      </c>
      <c r="AN60" s="34"/>
      <c r="AO60" s="34"/>
      <c r="AR60" s="32"/>
    </row>
    <row r="61" spans="2:44" ht="11">
      <c r="B61" s="20"/>
      <c r="AR61" s="20"/>
    </row>
    <row r="62" spans="2:44" ht="11">
      <c r="B62" s="20"/>
      <c r="AR62" s="20"/>
    </row>
    <row r="63" spans="2:44" ht="11">
      <c r="B63" s="20"/>
      <c r="AR63" s="20"/>
    </row>
    <row r="64" spans="2:44" s="1" customFormat="1" ht="13">
      <c r="B64" s="32"/>
      <c r="D64" s="44" t="s">
        <v>52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53</v>
      </c>
      <c r="AI64" s="45"/>
      <c r="AJ64" s="45"/>
      <c r="AK64" s="45"/>
      <c r="AL64" s="45"/>
      <c r="AM64" s="45"/>
      <c r="AN64" s="45"/>
      <c r="AO64" s="45"/>
      <c r="AR64" s="32"/>
    </row>
    <row r="65" spans="2:44" ht="11">
      <c r="B65" s="20"/>
      <c r="AR65" s="20"/>
    </row>
    <row r="66" spans="2:44" ht="11">
      <c r="B66" s="20"/>
      <c r="AR66" s="20"/>
    </row>
    <row r="67" spans="2:44" ht="11">
      <c r="B67" s="20"/>
      <c r="AR67" s="20"/>
    </row>
    <row r="68" spans="2:44" ht="11">
      <c r="B68" s="20"/>
      <c r="AR68" s="20"/>
    </row>
    <row r="69" spans="2:44" ht="11">
      <c r="B69" s="20"/>
      <c r="AR69" s="20"/>
    </row>
    <row r="70" spans="2:44" ht="11">
      <c r="B70" s="20"/>
      <c r="AR70" s="20"/>
    </row>
    <row r="71" spans="2:44" ht="11">
      <c r="B71" s="20"/>
      <c r="AR71" s="20"/>
    </row>
    <row r="72" spans="2:44" ht="11">
      <c r="B72" s="20"/>
      <c r="AR72" s="20"/>
    </row>
    <row r="73" spans="2:44" ht="11">
      <c r="B73" s="20"/>
      <c r="AR73" s="20"/>
    </row>
    <row r="74" spans="2:44" ht="11">
      <c r="B74" s="20"/>
      <c r="AR74" s="20"/>
    </row>
    <row r="75" spans="2:44" s="1" customFormat="1" ht="13">
      <c r="B75" s="32"/>
      <c r="D75" s="46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6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6" t="s">
        <v>50</v>
      </c>
      <c r="AI75" s="34"/>
      <c r="AJ75" s="34"/>
      <c r="AK75" s="34"/>
      <c r="AL75" s="34"/>
      <c r="AM75" s="46" t="s">
        <v>51</v>
      </c>
      <c r="AN75" s="34"/>
      <c r="AO75" s="34"/>
      <c r="AR75" s="32"/>
    </row>
    <row r="76" spans="2:44" s="1" customFormat="1" ht="11">
      <c r="B76" s="32"/>
      <c r="AR76" s="32"/>
    </row>
    <row r="77" spans="2:44" s="1" customFormat="1" ht="7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2"/>
    </row>
    <row r="81" spans="1:91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2"/>
    </row>
    <row r="82" spans="1:91" s="1" customFormat="1" ht="25" customHeight="1">
      <c r="B82" s="32"/>
      <c r="C82" s="21" t="s">
        <v>54</v>
      </c>
      <c r="AR82" s="32"/>
    </row>
    <row r="83" spans="1:91" s="1" customFormat="1" ht="7" customHeight="1">
      <c r="B83" s="32"/>
      <c r="AR83" s="32"/>
    </row>
    <row r="84" spans="1:91" s="3" customFormat="1" ht="12" customHeight="1">
      <c r="B84" s="51"/>
      <c r="C84" s="27" t="s">
        <v>12</v>
      </c>
      <c r="L84" s="3" t="str">
        <f>K5</f>
        <v>23-017</v>
      </c>
      <c r="AR84" s="51"/>
    </row>
    <row r="85" spans="1:91" s="4" customFormat="1" ht="37" customHeight="1">
      <c r="B85" s="52"/>
      <c r="C85" s="53" t="s">
        <v>15</v>
      </c>
      <c r="L85" s="221" t="str">
        <f>K6</f>
        <v>ZŠ Láb - prístavba - aktualizácia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52"/>
    </row>
    <row r="86" spans="1:91" s="1" customFormat="1" ht="7" customHeight="1">
      <c r="B86" s="32"/>
      <c r="AR86" s="32"/>
    </row>
    <row r="87" spans="1:91" s="1" customFormat="1" ht="12" customHeight="1">
      <c r="B87" s="32"/>
      <c r="C87" s="27" t="s">
        <v>19</v>
      </c>
      <c r="L87" s="54" t="str">
        <f>IF(K8="","",K8)</f>
        <v>Základná škola Láb</v>
      </c>
      <c r="AI87" s="27" t="s">
        <v>21</v>
      </c>
      <c r="AM87" s="250" t="str">
        <f>IF(AN8= "","",AN8)</f>
        <v/>
      </c>
      <c r="AN87" s="250"/>
      <c r="AR87" s="32"/>
    </row>
    <row r="88" spans="1:91" s="1" customFormat="1" ht="7" customHeight="1">
      <c r="B88" s="32"/>
      <c r="AR88" s="32"/>
    </row>
    <row r="89" spans="1:91" s="1" customFormat="1" ht="15.25" customHeight="1">
      <c r="B89" s="32"/>
      <c r="C89" s="27" t="s">
        <v>22</v>
      </c>
      <c r="L89" s="3" t="str">
        <f>IF(E11= "","",E11)</f>
        <v>Obec Láb</v>
      </c>
      <c r="AI89" s="27" t="s">
        <v>28</v>
      </c>
      <c r="AM89" s="251" t="str">
        <f>IF(E17="","",E17)</f>
        <v>Ing. arch. D. Szabó</v>
      </c>
      <c r="AN89" s="252"/>
      <c r="AO89" s="252"/>
      <c r="AP89" s="252"/>
      <c r="AR89" s="32"/>
      <c r="AS89" s="254" t="s">
        <v>55</v>
      </c>
      <c r="AT89" s="255"/>
      <c r="AU89" s="56"/>
      <c r="AV89" s="56"/>
      <c r="AW89" s="56"/>
      <c r="AX89" s="56"/>
      <c r="AY89" s="56"/>
      <c r="AZ89" s="56"/>
      <c r="BA89" s="56"/>
      <c r="BB89" s="56"/>
      <c r="BC89" s="56"/>
      <c r="BD89" s="57"/>
    </row>
    <row r="90" spans="1:91" s="1" customFormat="1" ht="25.75" customHeight="1">
      <c r="B90" s="32"/>
      <c r="C90" s="27" t="s">
        <v>26</v>
      </c>
      <c r="L90" s="3" t="str">
        <f>IF(E14= "Vyplň údaj","",E14)</f>
        <v/>
      </c>
      <c r="AI90" s="27" t="s">
        <v>31</v>
      </c>
      <c r="AM90" s="251" t="str">
        <f>IF(E20="","",E20)</f>
        <v>Ing. Hladíková, Ing. Žarnovický</v>
      </c>
      <c r="AN90" s="252"/>
      <c r="AO90" s="252"/>
      <c r="AP90" s="252"/>
      <c r="AR90" s="32"/>
      <c r="AS90" s="256"/>
      <c r="AT90" s="257"/>
      <c r="BD90" s="59"/>
    </row>
    <row r="91" spans="1:91" s="1" customFormat="1" ht="10.75" customHeight="1">
      <c r="B91" s="32"/>
      <c r="AR91" s="32"/>
      <c r="AS91" s="256"/>
      <c r="AT91" s="257"/>
      <c r="BD91" s="59"/>
    </row>
    <row r="92" spans="1:91" s="1" customFormat="1" ht="29.25" customHeight="1">
      <c r="B92" s="32"/>
      <c r="C92" s="217" t="s">
        <v>56</v>
      </c>
      <c r="D92" s="218"/>
      <c r="E92" s="218"/>
      <c r="F92" s="218"/>
      <c r="G92" s="218"/>
      <c r="H92" s="60"/>
      <c r="I92" s="220" t="s">
        <v>57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49" t="s">
        <v>58</v>
      </c>
      <c r="AH92" s="218"/>
      <c r="AI92" s="218"/>
      <c r="AJ92" s="218"/>
      <c r="AK92" s="218"/>
      <c r="AL92" s="218"/>
      <c r="AM92" s="218"/>
      <c r="AN92" s="220" t="s">
        <v>59</v>
      </c>
      <c r="AO92" s="218"/>
      <c r="AP92" s="253"/>
      <c r="AQ92" s="61" t="s">
        <v>60</v>
      </c>
      <c r="AR92" s="32"/>
      <c r="AS92" s="62" t="s">
        <v>61</v>
      </c>
      <c r="AT92" s="63" t="s">
        <v>62</v>
      </c>
      <c r="AU92" s="63" t="s">
        <v>63</v>
      </c>
      <c r="AV92" s="63" t="s">
        <v>64</v>
      </c>
      <c r="AW92" s="63" t="s">
        <v>65</v>
      </c>
      <c r="AX92" s="63" t="s">
        <v>66</v>
      </c>
      <c r="AY92" s="63" t="s">
        <v>67</v>
      </c>
      <c r="AZ92" s="63" t="s">
        <v>68</v>
      </c>
      <c r="BA92" s="63" t="s">
        <v>69</v>
      </c>
      <c r="BB92" s="63" t="s">
        <v>70</v>
      </c>
      <c r="BC92" s="63" t="s">
        <v>71</v>
      </c>
      <c r="BD92" s="64" t="s">
        <v>72</v>
      </c>
    </row>
    <row r="93" spans="1:91" s="1" customFormat="1" ht="10.75" customHeight="1">
      <c r="B93" s="32"/>
      <c r="AR93" s="32"/>
      <c r="AS93" s="65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7"/>
    </row>
    <row r="94" spans="1:91" s="5" customFormat="1" ht="32.5" customHeight="1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3">
        <f>ROUND(SUM(AG95:AG105),2)</f>
        <v>0</v>
      </c>
      <c r="AH94" s="223"/>
      <c r="AI94" s="223"/>
      <c r="AJ94" s="223"/>
      <c r="AK94" s="223"/>
      <c r="AL94" s="223"/>
      <c r="AM94" s="223"/>
      <c r="AN94" s="258">
        <f t="shared" ref="AN94:AN105" si="0">SUM(AG94,AT94)</f>
        <v>0</v>
      </c>
      <c r="AO94" s="258"/>
      <c r="AP94" s="258"/>
      <c r="AQ94" s="70" t="s">
        <v>1</v>
      </c>
      <c r="AR94" s="66"/>
      <c r="AS94" s="71">
        <f>ROUND(SUM(AS95:AS105),2)</f>
        <v>0</v>
      </c>
      <c r="AT94" s="72">
        <f t="shared" ref="AT94:AT105" si="1">ROUND(SUM(AV94:AW94),2)</f>
        <v>0</v>
      </c>
      <c r="AU94" s="73">
        <f>ROUND(SUM(AU95:AU105),5)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ROUND(SUM(AZ95:AZ105),2)</f>
        <v>0</v>
      </c>
      <c r="BA94" s="72">
        <f>ROUND(SUM(BA95:BA105),2)</f>
        <v>0</v>
      </c>
      <c r="BB94" s="72">
        <f>ROUND(SUM(BB95:BB105),2)</f>
        <v>0</v>
      </c>
      <c r="BC94" s="72">
        <f>ROUND(SUM(BC95:BC105),2)</f>
        <v>0</v>
      </c>
      <c r="BD94" s="74">
        <f>ROUND(SUM(BD95:BD105),2)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6" customFormat="1" ht="16.5" customHeight="1">
      <c r="A95" s="77" t="s">
        <v>79</v>
      </c>
      <c r="B95" s="78"/>
      <c r="C95" s="79"/>
      <c r="D95" s="219" t="s">
        <v>80</v>
      </c>
      <c r="E95" s="219"/>
      <c r="F95" s="219"/>
      <c r="G95" s="219"/>
      <c r="H95" s="219"/>
      <c r="I95" s="80"/>
      <c r="J95" s="219" t="s">
        <v>81</v>
      </c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47">
        <f>'01 - Architektúra'!J30</f>
        <v>0</v>
      </c>
      <c r="AH95" s="248"/>
      <c r="AI95" s="248"/>
      <c r="AJ95" s="248"/>
      <c r="AK95" s="248"/>
      <c r="AL95" s="248"/>
      <c r="AM95" s="248"/>
      <c r="AN95" s="247">
        <f t="shared" si="0"/>
        <v>0</v>
      </c>
      <c r="AO95" s="248"/>
      <c r="AP95" s="248"/>
      <c r="AQ95" s="81" t="s">
        <v>82</v>
      </c>
      <c r="AR95" s="78"/>
      <c r="AS95" s="82">
        <v>0</v>
      </c>
      <c r="AT95" s="83">
        <f t="shared" si="1"/>
        <v>0</v>
      </c>
      <c r="AU95" s="84">
        <f>'01 - Architektúra'!P139</f>
        <v>0</v>
      </c>
      <c r="AV95" s="83">
        <f>'01 - Architektúra'!J33</f>
        <v>0</v>
      </c>
      <c r="AW95" s="83">
        <f>'01 - Architektúra'!J34</f>
        <v>0</v>
      </c>
      <c r="AX95" s="83">
        <f>'01 - Architektúra'!J35</f>
        <v>0</v>
      </c>
      <c r="AY95" s="83">
        <f>'01 - Architektúra'!J36</f>
        <v>0</v>
      </c>
      <c r="AZ95" s="83">
        <f>'01 - Architektúra'!F33</f>
        <v>0</v>
      </c>
      <c r="BA95" s="83">
        <f>'01 - Architektúra'!F34</f>
        <v>0</v>
      </c>
      <c r="BB95" s="83">
        <f>'01 - Architektúra'!F35</f>
        <v>0</v>
      </c>
      <c r="BC95" s="83">
        <f>'01 - Architektúra'!F36</f>
        <v>0</v>
      </c>
      <c r="BD95" s="85">
        <f>'01 - Architektúra'!F37</f>
        <v>0</v>
      </c>
      <c r="BT95" s="86" t="s">
        <v>83</v>
      </c>
      <c r="BV95" s="86" t="s">
        <v>77</v>
      </c>
      <c r="BW95" s="86" t="s">
        <v>84</v>
      </c>
      <c r="BX95" s="86" t="s">
        <v>4</v>
      </c>
      <c r="CL95" s="86" t="s">
        <v>1</v>
      </c>
      <c r="CM95" s="86" t="s">
        <v>75</v>
      </c>
    </row>
    <row r="96" spans="1:91" s="6" customFormat="1" ht="16.5" customHeight="1">
      <c r="A96" s="77" t="s">
        <v>79</v>
      </c>
      <c r="B96" s="78"/>
      <c r="C96" s="79"/>
      <c r="D96" s="219" t="s">
        <v>85</v>
      </c>
      <c r="E96" s="219"/>
      <c r="F96" s="219"/>
      <c r="G96" s="219"/>
      <c r="H96" s="219"/>
      <c r="I96" s="80"/>
      <c r="J96" s="219" t="s">
        <v>86</v>
      </c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47">
        <f>'02 - Zdravotechnika'!J30</f>
        <v>0</v>
      </c>
      <c r="AH96" s="248"/>
      <c r="AI96" s="248"/>
      <c r="AJ96" s="248"/>
      <c r="AK96" s="248"/>
      <c r="AL96" s="248"/>
      <c r="AM96" s="248"/>
      <c r="AN96" s="247">
        <f t="shared" si="0"/>
        <v>0</v>
      </c>
      <c r="AO96" s="248"/>
      <c r="AP96" s="248"/>
      <c r="AQ96" s="81" t="s">
        <v>82</v>
      </c>
      <c r="AR96" s="78"/>
      <c r="AS96" s="82">
        <v>0</v>
      </c>
      <c r="AT96" s="83">
        <f t="shared" si="1"/>
        <v>0</v>
      </c>
      <c r="AU96" s="84">
        <f>'02 - Zdravotechnika'!P129</f>
        <v>0</v>
      </c>
      <c r="AV96" s="83">
        <f>'02 - Zdravotechnika'!J33</f>
        <v>0</v>
      </c>
      <c r="AW96" s="83">
        <f>'02 - Zdravotechnika'!J34</f>
        <v>0</v>
      </c>
      <c r="AX96" s="83">
        <f>'02 - Zdravotechnika'!J35</f>
        <v>0</v>
      </c>
      <c r="AY96" s="83">
        <f>'02 - Zdravotechnika'!J36</f>
        <v>0</v>
      </c>
      <c r="AZ96" s="83">
        <f>'02 - Zdravotechnika'!F33</f>
        <v>0</v>
      </c>
      <c r="BA96" s="83">
        <f>'02 - Zdravotechnika'!F34</f>
        <v>0</v>
      </c>
      <c r="BB96" s="83">
        <f>'02 - Zdravotechnika'!F35</f>
        <v>0</v>
      </c>
      <c r="BC96" s="83">
        <f>'02 - Zdravotechnika'!F36</f>
        <v>0</v>
      </c>
      <c r="BD96" s="85">
        <f>'02 - Zdravotechnika'!F37</f>
        <v>0</v>
      </c>
      <c r="BT96" s="86" t="s">
        <v>83</v>
      </c>
      <c r="BV96" s="86" t="s">
        <v>77</v>
      </c>
      <c r="BW96" s="86" t="s">
        <v>87</v>
      </c>
      <c r="BX96" s="86" t="s">
        <v>4</v>
      </c>
      <c r="CL96" s="86" t="s">
        <v>1</v>
      </c>
      <c r="CM96" s="86" t="s">
        <v>75</v>
      </c>
    </row>
    <row r="97" spans="1:91" s="6" customFormat="1" ht="16.5" customHeight="1">
      <c r="A97" s="77" t="s">
        <v>79</v>
      </c>
      <c r="B97" s="78"/>
      <c r="C97" s="79"/>
      <c r="D97" s="219" t="s">
        <v>88</v>
      </c>
      <c r="E97" s="219"/>
      <c r="F97" s="219"/>
      <c r="G97" s="219"/>
      <c r="H97" s="219"/>
      <c r="I97" s="80"/>
      <c r="J97" s="219" t="s">
        <v>89</v>
      </c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19"/>
      <c r="AF97" s="219"/>
      <c r="AG97" s="247">
        <f>'03 - Plynoinštalácia'!J30</f>
        <v>0</v>
      </c>
      <c r="AH97" s="248"/>
      <c r="AI97" s="248"/>
      <c r="AJ97" s="248"/>
      <c r="AK97" s="248"/>
      <c r="AL97" s="248"/>
      <c r="AM97" s="248"/>
      <c r="AN97" s="247">
        <f t="shared" si="0"/>
        <v>0</v>
      </c>
      <c r="AO97" s="248"/>
      <c r="AP97" s="248"/>
      <c r="AQ97" s="81" t="s">
        <v>82</v>
      </c>
      <c r="AR97" s="78"/>
      <c r="AS97" s="82">
        <v>0</v>
      </c>
      <c r="AT97" s="83">
        <f t="shared" si="1"/>
        <v>0</v>
      </c>
      <c r="AU97" s="84">
        <f>'03 - Plynoinštalácia'!P125</f>
        <v>0</v>
      </c>
      <c r="AV97" s="83">
        <f>'03 - Plynoinštalácia'!J33</f>
        <v>0</v>
      </c>
      <c r="AW97" s="83">
        <f>'03 - Plynoinštalácia'!J34</f>
        <v>0</v>
      </c>
      <c r="AX97" s="83">
        <f>'03 - Plynoinštalácia'!J35</f>
        <v>0</v>
      </c>
      <c r="AY97" s="83">
        <f>'03 - Plynoinštalácia'!J36</f>
        <v>0</v>
      </c>
      <c r="AZ97" s="83">
        <f>'03 - Plynoinštalácia'!F33</f>
        <v>0</v>
      </c>
      <c r="BA97" s="83">
        <f>'03 - Plynoinštalácia'!F34</f>
        <v>0</v>
      </c>
      <c r="BB97" s="83">
        <f>'03 - Plynoinštalácia'!F35</f>
        <v>0</v>
      </c>
      <c r="BC97" s="83">
        <f>'03 - Plynoinštalácia'!F36</f>
        <v>0</v>
      </c>
      <c r="BD97" s="85">
        <f>'03 - Plynoinštalácia'!F37</f>
        <v>0</v>
      </c>
      <c r="BT97" s="86" t="s">
        <v>83</v>
      </c>
      <c r="BV97" s="86" t="s">
        <v>77</v>
      </c>
      <c r="BW97" s="86" t="s">
        <v>90</v>
      </c>
      <c r="BX97" s="86" t="s">
        <v>4</v>
      </c>
      <c r="CL97" s="86" t="s">
        <v>1</v>
      </c>
      <c r="CM97" s="86" t="s">
        <v>75</v>
      </c>
    </row>
    <row r="98" spans="1:91" s="6" customFormat="1" ht="16.5" customHeight="1">
      <c r="A98" s="77" t="s">
        <v>79</v>
      </c>
      <c r="B98" s="78"/>
      <c r="C98" s="79"/>
      <c r="D98" s="219" t="s">
        <v>91</v>
      </c>
      <c r="E98" s="219"/>
      <c r="F98" s="219"/>
      <c r="G98" s="219"/>
      <c r="H98" s="219"/>
      <c r="I98" s="80"/>
      <c r="J98" s="219" t="s">
        <v>92</v>
      </c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47">
        <f>'04 - Vykurovanie'!J30</f>
        <v>0</v>
      </c>
      <c r="AH98" s="248"/>
      <c r="AI98" s="248"/>
      <c r="AJ98" s="248"/>
      <c r="AK98" s="248"/>
      <c r="AL98" s="248"/>
      <c r="AM98" s="248"/>
      <c r="AN98" s="247">
        <f t="shared" si="0"/>
        <v>0</v>
      </c>
      <c r="AO98" s="248"/>
      <c r="AP98" s="248"/>
      <c r="AQ98" s="81" t="s">
        <v>82</v>
      </c>
      <c r="AR98" s="78"/>
      <c r="AS98" s="82">
        <v>0</v>
      </c>
      <c r="AT98" s="83">
        <f t="shared" si="1"/>
        <v>0</v>
      </c>
      <c r="AU98" s="84">
        <f>'04 - Vykurovanie'!P124</f>
        <v>0</v>
      </c>
      <c r="AV98" s="83">
        <f>'04 - Vykurovanie'!J33</f>
        <v>0</v>
      </c>
      <c r="AW98" s="83">
        <f>'04 - Vykurovanie'!J34</f>
        <v>0</v>
      </c>
      <c r="AX98" s="83">
        <f>'04 - Vykurovanie'!J35</f>
        <v>0</v>
      </c>
      <c r="AY98" s="83">
        <f>'04 - Vykurovanie'!J36</f>
        <v>0</v>
      </c>
      <c r="AZ98" s="83">
        <f>'04 - Vykurovanie'!F33</f>
        <v>0</v>
      </c>
      <c r="BA98" s="83">
        <f>'04 - Vykurovanie'!F34</f>
        <v>0</v>
      </c>
      <c r="BB98" s="83">
        <f>'04 - Vykurovanie'!F35</f>
        <v>0</v>
      </c>
      <c r="BC98" s="83">
        <f>'04 - Vykurovanie'!F36</f>
        <v>0</v>
      </c>
      <c r="BD98" s="85">
        <f>'04 - Vykurovanie'!F37</f>
        <v>0</v>
      </c>
      <c r="BT98" s="86" t="s">
        <v>83</v>
      </c>
      <c r="BV98" s="86" t="s">
        <v>77</v>
      </c>
      <c r="BW98" s="86" t="s">
        <v>93</v>
      </c>
      <c r="BX98" s="86" t="s">
        <v>4</v>
      </c>
      <c r="CL98" s="86" t="s">
        <v>1</v>
      </c>
      <c r="CM98" s="86" t="s">
        <v>75</v>
      </c>
    </row>
    <row r="99" spans="1:91" s="6" customFormat="1" ht="16.5" customHeight="1">
      <c r="A99" s="77" t="s">
        <v>79</v>
      </c>
      <c r="B99" s="78"/>
      <c r="C99" s="79"/>
      <c r="D99" s="219" t="s">
        <v>94</v>
      </c>
      <c r="E99" s="219"/>
      <c r="F99" s="219"/>
      <c r="G99" s="219"/>
      <c r="H99" s="219"/>
      <c r="I99" s="80"/>
      <c r="J99" s="219" t="s">
        <v>95</v>
      </c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47">
        <f>'05 - Vzduchotechnika'!J30</f>
        <v>0</v>
      </c>
      <c r="AH99" s="248"/>
      <c r="AI99" s="248"/>
      <c r="AJ99" s="248"/>
      <c r="AK99" s="248"/>
      <c r="AL99" s="248"/>
      <c r="AM99" s="248"/>
      <c r="AN99" s="247">
        <f t="shared" si="0"/>
        <v>0</v>
      </c>
      <c r="AO99" s="248"/>
      <c r="AP99" s="248"/>
      <c r="AQ99" s="81" t="s">
        <v>82</v>
      </c>
      <c r="AR99" s="78"/>
      <c r="AS99" s="82">
        <v>0</v>
      </c>
      <c r="AT99" s="83">
        <f t="shared" si="1"/>
        <v>0</v>
      </c>
      <c r="AU99" s="84">
        <f>'05 - Vzduchotechnika'!P123</f>
        <v>0</v>
      </c>
      <c r="AV99" s="83">
        <f>'05 - Vzduchotechnika'!J33</f>
        <v>0</v>
      </c>
      <c r="AW99" s="83">
        <f>'05 - Vzduchotechnika'!J34</f>
        <v>0</v>
      </c>
      <c r="AX99" s="83">
        <f>'05 - Vzduchotechnika'!J35</f>
        <v>0</v>
      </c>
      <c r="AY99" s="83">
        <f>'05 - Vzduchotechnika'!J36</f>
        <v>0</v>
      </c>
      <c r="AZ99" s="83">
        <f>'05 - Vzduchotechnika'!F33</f>
        <v>0</v>
      </c>
      <c r="BA99" s="83">
        <f>'05 - Vzduchotechnika'!F34</f>
        <v>0</v>
      </c>
      <c r="BB99" s="83">
        <f>'05 - Vzduchotechnika'!F35</f>
        <v>0</v>
      </c>
      <c r="BC99" s="83">
        <f>'05 - Vzduchotechnika'!F36</f>
        <v>0</v>
      </c>
      <c r="BD99" s="85">
        <f>'05 - Vzduchotechnika'!F37</f>
        <v>0</v>
      </c>
      <c r="BT99" s="86" t="s">
        <v>83</v>
      </c>
      <c r="BV99" s="86" t="s">
        <v>77</v>
      </c>
      <c r="BW99" s="86" t="s">
        <v>96</v>
      </c>
      <c r="BX99" s="86" t="s">
        <v>4</v>
      </c>
      <c r="CL99" s="86" t="s">
        <v>1</v>
      </c>
      <c r="CM99" s="86" t="s">
        <v>75</v>
      </c>
    </row>
    <row r="100" spans="1:91" s="6" customFormat="1" ht="16.5" customHeight="1">
      <c r="A100" s="77" t="s">
        <v>79</v>
      </c>
      <c r="B100" s="78"/>
      <c r="C100" s="79"/>
      <c r="D100" s="219" t="s">
        <v>97</v>
      </c>
      <c r="E100" s="219"/>
      <c r="F100" s="219"/>
      <c r="G100" s="219"/>
      <c r="H100" s="219"/>
      <c r="I100" s="80"/>
      <c r="J100" s="219" t="s">
        <v>98</v>
      </c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47">
        <f>'06 - Prípojka NN'!J30</f>
        <v>0</v>
      </c>
      <c r="AH100" s="248"/>
      <c r="AI100" s="248"/>
      <c r="AJ100" s="248"/>
      <c r="AK100" s="248"/>
      <c r="AL100" s="248"/>
      <c r="AM100" s="248"/>
      <c r="AN100" s="247">
        <f t="shared" si="0"/>
        <v>0</v>
      </c>
      <c r="AO100" s="248"/>
      <c r="AP100" s="248"/>
      <c r="AQ100" s="81" t="s">
        <v>82</v>
      </c>
      <c r="AR100" s="78"/>
      <c r="AS100" s="82">
        <v>0</v>
      </c>
      <c r="AT100" s="83">
        <f t="shared" si="1"/>
        <v>0</v>
      </c>
      <c r="AU100" s="84">
        <f>'06 - Prípojka NN'!P120</f>
        <v>0</v>
      </c>
      <c r="AV100" s="83">
        <f>'06 - Prípojka NN'!J33</f>
        <v>0</v>
      </c>
      <c r="AW100" s="83">
        <f>'06 - Prípojka NN'!J34</f>
        <v>0</v>
      </c>
      <c r="AX100" s="83">
        <f>'06 - Prípojka NN'!J35</f>
        <v>0</v>
      </c>
      <c r="AY100" s="83">
        <f>'06 - Prípojka NN'!J36</f>
        <v>0</v>
      </c>
      <c r="AZ100" s="83">
        <f>'06 - Prípojka NN'!F33</f>
        <v>0</v>
      </c>
      <c r="BA100" s="83">
        <f>'06 - Prípojka NN'!F34</f>
        <v>0</v>
      </c>
      <c r="BB100" s="83">
        <f>'06 - Prípojka NN'!F35</f>
        <v>0</v>
      </c>
      <c r="BC100" s="83">
        <f>'06 - Prípojka NN'!F36</f>
        <v>0</v>
      </c>
      <c r="BD100" s="85">
        <f>'06 - Prípojka NN'!F37</f>
        <v>0</v>
      </c>
      <c r="BT100" s="86" t="s">
        <v>83</v>
      </c>
      <c r="BV100" s="86" t="s">
        <v>77</v>
      </c>
      <c r="BW100" s="86" t="s">
        <v>99</v>
      </c>
      <c r="BX100" s="86" t="s">
        <v>4</v>
      </c>
      <c r="CL100" s="86" t="s">
        <v>1</v>
      </c>
      <c r="CM100" s="86" t="s">
        <v>75</v>
      </c>
    </row>
    <row r="101" spans="1:91" s="6" customFormat="1" ht="16.5" customHeight="1">
      <c r="A101" s="77" t="s">
        <v>79</v>
      </c>
      <c r="B101" s="78"/>
      <c r="C101" s="79"/>
      <c r="D101" s="219" t="s">
        <v>100</v>
      </c>
      <c r="E101" s="219"/>
      <c r="F101" s="219"/>
      <c r="G101" s="219"/>
      <c r="H101" s="219"/>
      <c r="I101" s="80"/>
      <c r="J101" s="219" t="s">
        <v>101</v>
      </c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47">
        <f>'07 - Elektro - inštalácie...'!J30</f>
        <v>0</v>
      </c>
      <c r="AH101" s="248"/>
      <c r="AI101" s="248"/>
      <c r="AJ101" s="248"/>
      <c r="AK101" s="248"/>
      <c r="AL101" s="248"/>
      <c r="AM101" s="248"/>
      <c r="AN101" s="247">
        <f t="shared" si="0"/>
        <v>0</v>
      </c>
      <c r="AO101" s="248"/>
      <c r="AP101" s="248"/>
      <c r="AQ101" s="81" t="s">
        <v>82</v>
      </c>
      <c r="AR101" s="78"/>
      <c r="AS101" s="82">
        <v>0</v>
      </c>
      <c r="AT101" s="83">
        <f t="shared" si="1"/>
        <v>0</v>
      </c>
      <c r="AU101" s="84">
        <f>'07 - Elektro - inštalácie...'!P122</f>
        <v>0</v>
      </c>
      <c r="AV101" s="83">
        <f>'07 - Elektro - inštalácie...'!J33</f>
        <v>0</v>
      </c>
      <c r="AW101" s="83">
        <f>'07 - Elektro - inštalácie...'!J34</f>
        <v>0</v>
      </c>
      <c r="AX101" s="83">
        <f>'07 - Elektro - inštalácie...'!J35</f>
        <v>0</v>
      </c>
      <c r="AY101" s="83">
        <f>'07 - Elektro - inštalácie...'!J36</f>
        <v>0</v>
      </c>
      <c r="AZ101" s="83">
        <f>'07 - Elektro - inštalácie...'!F33</f>
        <v>0</v>
      </c>
      <c r="BA101" s="83">
        <f>'07 - Elektro - inštalácie...'!F34</f>
        <v>0</v>
      </c>
      <c r="BB101" s="83">
        <f>'07 - Elektro - inštalácie...'!F35</f>
        <v>0</v>
      </c>
      <c r="BC101" s="83">
        <f>'07 - Elektro - inštalácie...'!F36</f>
        <v>0</v>
      </c>
      <c r="BD101" s="85">
        <f>'07 - Elektro - inštalácie...'!F37</f>
        <v>0</v>
      </c>
      <c r="BT101" s="86" t="s">
        <v>83</v>
      </c>
      <c r="BV101" s="86" t="s">
        <v>77</v>
      </c>
      <c r="BW101" s="86" t="s">
        <v>102</v>
      </c>
      <c r="BX101" s="86" t="s">
        <v>4</v>
      </c>
      <c r="CL101" s="86" t="s">
        <v>1</v>
      </c>
      <c r="CM101" s="86" t="s">
        <v>75</v>
      </c>
    </row>
    <row r="102" spans="1:91" s="6" customFormat="1" ht="16.5" customHeight="1">
      <c r="A102" s="77" t="s">
        <v>79</v>
      </c>
      <c r="B102" s="78"/>
      <c r="C102" s="79"/>
      <c r="D102" s="219" t="s">
        <v>103</v>
      </c>
      <c r="E102" s="219"/>
      <c r="F102" s="219"/>
      <c r="G102" s="219"/>
      <c r="H102" s="219"/>
      <c r="I102" s="80"/>
      <c r="J102" s="219" t="s">
        <v>104</v>
      </c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47">
        <f>'08 - Elektro - inštalácie...'!J30</f>
        <v>0</v>
      </c>
      <c r="AH102" s="248"/>
      <c r="AI102" s="248"/>
      <c r="AJ102" s="248"/>
      <c r="AK102" s="248"/>
      <c r="AL102" s="248"/>
      <c r="AM102" s="248"/>
      <c r="AN102" s="247">
        <f t="shared" si="0"/>
        <v>0</v>
      </c>
      <c r="AO102" s="248"/>
      <c r="AP102" s="248"/>
      <c r="AQ102" s="81" t="s">
        <v>82</v>
      </c>
      <c r="AR102" s="78"/>
      <c r="AS102" s="82">
        <v>0</v>
      </c>
      <c r="AT102" s="83">
        <f t="shared" si="1"/>
        <v>0</v>
      </c>
      <c r="AU102" s="84">
        <f>'08 - Elektro - inštalácie...'!P124</f>
        <v>0</v>
      </c>
      <c r="AV102" s="83">
        <f>'08 - Elektro - inštalácie...'!J33</f>
        <v>0</v>
      </c>
      <c r="AW102" s="83">
        <f>'08 - Elektro - inštalácie...'!J34</f>
        <v>0</v>
      </c>
      <c r="AX102" s="83">
        <f>'08 - Elektro - inštalácie...'!J35</f>
        <v>0</v>
      </c>
      <c r="AY102" s="83">
        <f>'08 - Elektro - inštalácie...'!J36</f>
        <v>0</v>
      </c>
      <c r="AZ102" s="83">
        <f>'08 - Elektro - inštalácie...'!F33</f>
        <v>0</v>
      </c>
      <c r="BA102" s="83">
        <f>'08 - Elektro - inštalácie...'!F34</f>
        <v>0</v>
      </c>
      <c r="BB102" s="83">
        <f>'08 - Elektro - inštalácie...'!F35</f>
        <v>0</v>
      </c>
      <c r="BC102" s="83">
        <f>'08 - Elektro - inštalácie...'!F36</f>
        <v>0</v>
      </c>
      <c r="BD102" s="85">
        <f>'08 - Elektro - inštalácie...'!F37</f>
        <v>0</v>
      </c>
      <c r="BT102" s="86" t="s">
        <v>83</v>
      </c>
      <c r="BV102" s="86" t="s">
        <v>77</v>
      </c>
      <c r="BW102" s="86" t="s">
        <v>105</v>
      </c>
      <c r="BX102" s="86" t="s">
        <v>4</v>
      </c>
      <c r="CL102" s="86" t="s">
        <v>1</v>
      </c>
      <c r="CM102" s="86" t="s">
        <v>75</v>
      </c>
    </row>
    <row r="103" spans="1:91" s="6" customFormat="1" ht="16.5" customHeight="1">
      <c r="A103" s="77" t="s">
        <v>79</v>
      </c>
      <c r="B103" s="78"/>
      <c r="C103" s="79"/>
      <c r="D103" s="219" t="s">
        <v>106</v>
      </c>
      <c r="E103" s="219"/>
      <c r="F103" s="219"/>
      <c r="G103" s="219"/>
      <c r="H103" s="219"/>
      <c r="I103" s="80"/>
      <c r="J103" s="219" t="s">
        <v>107</v>
      </c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47">
        <f>'09 - Elektro - rozvádzače...'!J30</f>
        <v>0</v>
      </c>
      <c r="AH103" s="248"/>
      <c r="AI103" s="248"/>
      <c r="AJ103" s="248"/>
      <c r="AK103" s="248"/>
      <c r="AL103" s="248"/>
      <c r="AM103" s="248"/>
      <c r="AN103" s="247">
        <f t="shared" si="0"/>
        <v>0</v>
      </c>
      <c r="AO103" s="248"/>
      <c r="AP103" s="248"/>
      <c r="AQ103" s="81" t="s">
        <v>82</v>
      </c>
      <c r="AR103" s="78"/>
      <c r="AS103" s="82">
        <v>0</v>
      </c>
      <c r="AT103" s="83">
        <f t="shared" si="1"/>
        <v>0</v>
      </c>
      <c r="AU103" s="84">
        <f>'09 - Elektro - rozvádzače...'!P120</f>
        <v>0</v>
      </c>
      <c r="AV103" s="83">
        <f>'09 - Elektro - rozvádzače...'!J33</f>
        <v>0</v>
      </c>
      <c r="AW103" s="83">
        <f>'09 - Elektro - rozvádzače...'!J34</f>
        <v>0</v>
      </c>
      <c r="AX103" s="83">
        <f>'09 - Elektro - rozvádzače...'!J35</f>
        <v>0</v>
      </c>
      <c r="AY103" s="83">
        <f>'09 - Elektro - rozvádzače...'!J36</f>
        <v>0</v>
      </c>
      <c r="AZ103" s="83">
        <f>'09 - Elektro - rozvádzače...'!F33</f>
        <v>0</v>
      </c>
      <c r="BA103" s="83">
        <f>'09 - Elektro - rozvádzače...'!F34</f>
        <v>0</v>
      </c>
      <c r="BB103" s="83">
        <f>'09 - Elektro - rozvádzače...'!F35</f>
        <v>0</v>
      </c>
      <c r="BC103" s="83">
        <f>'09 - Elektro - rozvádzače...'!F36</f>
        <v>0</v>
      </c>
      <c r="BD103" s="85">
        <f>'09 - Elektro - rozvádzače...'!F37</f>
        <v>0</v>
      </c>
      <c r="BT103" s="86" t="s">
        <v>83</v>
      </c>
      <c r="BV103" s="86" t="s">
        <v>77</v>
      </c>
      <c r="BW103" s="86" t="s">
        <v>108</v>
      </c>
      <c r="BX103" s="86" t="s">
        <v>4</v>
      </c>
      <c r="CL103" s="86" t="s">
        <v>1</v>
      </c>
      <c r="CM103" s="86" t="s">
        <v>75</v>
      </c>
    </row>
    <row r="104" spans="1:91" s="6" customFormat="1" ht="16.5" customHeight="1">
      <c r="A104" s="77" t="s">
        <v>79</v>
      </c>
      <c r="B104" s="78"/>
      <c r="C104" s="79"/>
      <c r="D104" s="219" t="s">
        <v>109</v>
      </c>
      <c r="E104" s="219"/>
      <c r="F104" s="219"/>
      <c r="G104" s="219"/>
      <c r="H104" s="219"/>
      <c r="I104" s="80"/>
      <c r="J104" s="219" t="s">
        <v>110</v>
      </c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47">
        <f>'10 - Elektro - rozvádzače...'!J30</f>
        <v>0</v>
      </c>
      <c r="AH104" s="248"/>
      <c r="AI104" s="248"/>
      <c r="AJ104" s="248"/>
      <c r="AK104" s="248"/>
      <c r="AL104" s="248"/>
      <c r="AM104" s="248"/>
      <c r="AN104" s="247">
        <f t="shared" si="0"/>
        <v>0</v>
      </c>
      <c r="AO104" s="248"/>
      <c r="AP104" s="248"/>
      <c r="AQ104" s="81" t="s">
        <v>82</v>
      </c>
      <c r="AR104" s="78"/>
      <c r="AS104" s="82">
        <v>0</v>
      </c>
      <c r="AT104" s="83">
        <f t="shared" si="1"/>
        <v>0</v>
      </c>
      <c r="AU104" s="84">
        <f>'10 - Elektro - rozvádzače...'!P120</f>
        <v>0</v>
      </c>
      <c r="AV104" s="83">
        <f>'10 - Elektro - rozvádzače...'!J33</f>
        <v>0</v>
      </c>
      <c r="AW104" s="83">
        <f>'10 - Elektro - rozvádzače...'!J34</f>
        <v>0</v>
      </c>
      <c r="AX104" s="83">
        <f>'10 - Elektro - rozvádzače...'!J35</f>
        <v>0</v>
      </c>
      <c r="AY104" s="83">
        <f>'10 - Elektro - rozvádzače...'!J36</f>
        <v>0</v>
      </c>
      <c r="AZ104" s="83">
        <f>'10 - Elektro - rozvádzače...'!F33</f>
        <v>0</v>
      </c>
      <c r="BA104" s="83">
        <f>'10 - Elektro - rozvádzače...'!F34</f>
        <v>0</v>
      </c>
      <c r="BB104" s="83">
        <f>'10 - Elektro - rozvádzače...'!F35</f>
        <v>0</v>
      </c>
      <c r="BC104" s="83">
        <f>'10 - Elektro - rozvádzače...'!F36</f>
        <v>0</v>
      </c>
      <c r="BD104" s="85">
        <f>'10 - Elektro - rozvádzače...'!F37</f>
        <v>0</v>
      </c>
      <c r="BT104" s="86" t="s">
        <v>83</v>
      </c>
      <c r="BV104" s="86" t="s">
        <v>77</v>
      </c>
      <c r="BW104" s="86" t="s">
        <v>111</v>
      </c>
      <c r="BX104" s="86" t="s">
        <v>4</v>
      </c>
      <c r="CL104" s="86" t="s">
        <v>1</v>
      </c>
      <c r="CM104" s="86" t="s">
        <v>75</v>
      </c>
    </row>
    <row r="105" spans="1:91" s="6" customFormat="1" ht="16.5" customHeight="1">
      <c r="A105" s="77" t="s">
        <v>79</v>
      </c>
      <c r="B105" s="78"/>
      <c r="C105" s="79"/>
      <c r="D105" s="219" t="s">
        <v>112</v>
      </c>
      <c r="E105" s="219"/>
      <c r="F105" s="219"/>
      <c r="G105" s="219"/>
      <c r="H105" s="219"/>
      <c r="I105" s="80"/>
      <c r="J105" s="219" t="s">
        <v>113</v>
      </c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  <c r="AD105" s="219"/>
      <c r="AE105" s="219"/>
      <c r="AF105" s="219"/>
      <c r="AG105" s="247">
        <f>'11 - Elektro - bleskozvod'!J30</f>
        <v>0</v>
      </c>
      <c r="AH105" s="248"/>
      <c r="AI105" s="248"/>
      <c r="AJ105" s="248"/>
      <c r="AK105" s="248"/>
      <c r="AL105" s="248"/>
      <c r="AM105" s="248"/>
      <c r="AN105" s="247">
        <f t="shared" si="0"/>
        <v>0</v>
      </c>
      <c r="AO105" s="248"/>
      <c r="AP105" s="248"/>
      <c r="AQ105" s="81" t="s">
        <v>82</v>
      </c>
      <c r="AR105" s="78"/>
      <c r="AS105" s="87">
        <v>0</v>
      </c>
      <c r="AT105" s="88">
        <f t="shared" si="1"/>
        <v>0</v>
      </c>
      <c r="AU105" s="89">
        <f>'11 - Elektro - bleskozvod'!P120</f>
        <v>0</v>
      </c>
      <c r="AV105" s="88">
        <f>'11 - Elektro - bleskozvod'!J33</f>
        <v>0</v>
      </c>
      <c r="AW105" s="88">
        <f>'11 - Elektro - bleskozvod'!J34</f>
        <v>0</v>
      </c>
      <c r="AX105" s="88">
        <f>'11 - Elektro - bleskozvod'!J35</f>
        <v>0</v>
      </c>
      <c r="AY105" s="88">
        <f>'11 - Elektro - bleskozvod'!J36</f>
        <v>0</v>
      </c>
      <c r="AZ105" s="88">
        <f>'11 - Elektro - bleskozvod'!F33</f>
        <v>0</v>
      </c>
      <c r="BA105" s="88">
        <f>'11 - Elektro - bleskozvod'!F34</f>
        <v>0</v>
      </c>
      <c r="BB105" s="88">
        <f>'11 - Elektro - bleskozvod'!F35</f>
        <v>0</v>
      </c>
      <c r="BC105" s="88">
        <f>'11 - Elektro - bleskozvod'!F36</f>
        <v>0</v>
      </c>
      <c r="BD105" s="90">
        <f>'11 - Elektro - bleskozvod'!F37</f>
        <v>0</v>
      </c>
      <c r="BT105" s="86" t="s">
        <v>83</v>
      </c>
      <c r="BV105" s="86" t="s">
        <v>77</v>
      </c>
      <c r="BW105" s="86" t="s">
        <v>114</v>
      </c>
      <c r="BX105" s="86" t="s">
        <v>4</v>
      </c>
      <c r="CL105" s="86" t="s">
        <v>1</v>
      </c>
      <c r="CM105" s="86" t="s">
        <v>75</v>
      </c>
    </row>
    <row r="106" spans="1:91" s="1" customFormat="1" ht="30" customHeight="1">
      <c r="B106" s="32"/>
      <c r="AR106" s="32"/>
    </row>
    <row r="107" spans="1:91" s="1" customFormat="1" ht="7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32"/>
    </row>
  </sheetData>
  <mergeCells count="82">
    <mergeCell ref="AN105:AP105"/>
    <mergeCell ref="AG105:AM105"/>
    <mergeCell ref="AN94:AP9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L32:P32"/>
    <mergeCell ref="W32:AE32"/>
    <mergeCell ref="AK33:AO33"/>
    <mergeCell ref="L33:P33"/>
    <mergeCell ref="W33:AE33"/>
    <mergeCell ref="AK30:AO30"/>
    <mergeCell ref="L30:P30"/>
    <mergeCell ref="W30:AE30"/>
    <mergeCell ref="L31:P31"/>
    <mergeCell ref="W31:AE31"/>
    <mergeCell ref="AK31:AO31"/>
    <mergeCell ref="L85:AO85"/>
    <mergeCell ref="D105:H105"/>
    <mergeCell ref="J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 - Architektúra'!C2" display="/" xr:uid="{00000000-0004-0000-0000-000000000000}"/>
    <hyperlink ref="A96" location="'02 - Zdravotechnika'!C2" display="/" xr:uid="{00000000-0004-0000-0000-000001000000}"/>
    <hyperlink ref="A97" location="'03 - Plynoinštalácia'!C2" display="/" xr:uid="{00000000-0004-0000-0000-000002000000}"/>
    <hyperlink ref="A98" location="'04 - Vykurovanie'!C2" display="/" xr:uid="{00000000-0004-0000-0000-000003000000}"/>
    <hyperlink ref="A99" location="'05 - Vzduchotechnika'!C2" display="/" xr:uid="{00000000-0004-0000-0000-000004000000}"/>
    <hyperlink ref="A100" location="'06 - Prípojka NN'!C2" display="/" xr:uid="{00000000-0004-0000-0000-000005000000}"/>
    <hyperlink ref="A101" location="'07 - Elektro - inštalácie...'!C2" display="/" xr:uid="{00000000-0004-0000-0000-000006000000}"/>
    <hyperlink ref="A102" location="'08 - Elektro - inštalácie...'!C2" display="/" xr:uid="{00000000-0004-0000-0000-000007000000}"/>
    <hyperlink ref="A103" location="'09 - Elektro - rozvádzače...'!C2" display="/" xr:uid="{00000000-0004-0000-0000-000008000000}"/>
    <hyperlink ref="A104" location="'10 - Elektro - rozvádzače...'!C2" display="/" xr:uid="{00000000-0004-0000-0000-000009000000}"/>
    <hyperlink ref="A105" location="'11 - Elektro - bleskozvod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241"/>
  <sheetViews>
    <sheetView showGridLines="0" topLeftCell="A260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108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2325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1951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1951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ROUND(J120,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ROUND((ROUND((SUM(BE120:BE234)),  2) + SUM(BE236:BE240)), 2)</f>
        <v>0</v>
      </c>
      <c r="G33" s="96"/>
      <c r="H33" s="96"/>
      <c r="I33" s="97">
        <v>0.2</v>
      </c>
      <c r="J33" s="95">
        <f>ROUND((ROUND(((SUM(BE120:BE234))*I33),  2) + (SUM(BE236:BE240)*I33)),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ROUND((ROUND((SUM(BF120:BF234)),  2) + SUM(BF236:BF240)), 2)</f>
        <v>0</v>
      </c>
      <c r="G34" s="96"/>
      <c r="H34" s="96"/>
      <c r="I34" s="97">
        <v>0.2</v>
      </c>
      <c r="J34" s="95">
        <f>ROUND((ROUND(((SUM(BF120:BF234))*I34),  2) + (SUM(BF236:BF240)*I34)),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ROUND((ROUND((SUM(BG120:BG234)),  2) + SUM(BG236:BG240)),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ROUND((ROUND((SUM(BH120:BH234)),  2) + SUM(BH236:BH240)),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ROUND((ROUND((SUM(BI120:BI234)),  2) + SUM(BI236:BI240)),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09 - Elektro - rozvádzače 1.NP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Jaroslav Dulanský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Jaroslav Dulanský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J120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2326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8" customFormat="1" ht="25" customHeight="1">
      <c r="B98" s="111"/>
      <c r="D98" s="112" t="s">
        <v>2327</v>
      </c>
      <c r="E98" s="113"/>
      <c r="F98" s="113"/>
      <c r="G98" s="113"/>
      <c r="H98" s="113"/>
      <c r="I98" s="113"/>
      <c r="J98" s="114">
        <f>J199</f>
        <v>0</v>
      </c>
      <c r="L98" s="111"/>
    </row>
    <row r="99" spans="2:12" s="8" customFormat="1" ht="25" customHeight="1">
      <c r="B99" s="111"/>
      <c r="D99" s="112" t="s">
        <v>2006</v>
      </c>
      <c r="E99" s="113"/>
      <c r="F99" s="113"/>
      <c r="G99" s="113"/>
      <c r="H99" s="113"/>
      <c r="I99" s="113"/>
      <c r="J99" s="114">
        <f>J233</f>
        <v>0</v>
      </c>
      <c r="L99" s="111"/>
    </row>
    <row r="100" spans="2:12" s="8" customFormat="1" ht="21.75" customHeight="1">
      <c r="B100" s="111"/>
      <c r="D100" s="119" t="s">
        <v>162</v>
      </c>
      <c r="J100" s="120">
        <f>J235</f>
        <v>0</v>
      </c>
      <c r="L100" s="111"/>
    </row>
    <row r="101" spans="2:12" s="1" customFormat="1" ht="21.75" customHeight="1">
      <c r="B101" s="32"/>
      <c r="L101" s="32"/>
    </row>
    <row r="102" spans="2:12" s="1" customFormat="1" ht="7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12" s="1" customFormat="1" ht="7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12" s="1" customFormat="1" ht="25" customHeight="1">
      <c r="B107" s="32"/>
      <c r="C107" s="21" t="s">
        <v>163</v>
      </c>
      <c r="L107" s="32"/>
    </row>
    <row r="108" spans="2:12" s="1" customFormat="1" ht="7" customHeight="1">
      <c r="B108" s="32"/>
      <c r="L108" s="32"/>
    </row>
    <row r="109" spans="2:12" s="1" customFormat="1" ht="12" customHeight="1">
      <c r="B109" s="32"/>
      <c r="C109" s="27" t="s">
        <v>15</v>
      </c>
      <c r="L109" s="32"/>
    </row>
    <row r="110" spans="2:12" s="1" customFormat="1" ht="16.5" customHeight="1">
      <c r="B110" s="32"/>
      <c r="E110" s="259" t="str">
        <f>E7</f>
        <v>ZŠ Láb - prístavba - aktualizácia</v>
      </c>
      <c r="F110" s="260"/>
      <c r="G110" s="260"/>
      <c r="H110" s="260"/>
      <c r="L110" s="32"/>
    </row>
    <row r="111" spans="2:12" s="1" customFormat="1" ht="12" customHeight="1">
      <c r="B111" s="32"/>
      <c r="C111" s="27" t="s">
        <v>132</v>
      </c>
      <c r="L111" s="32"/>
    </row>
    <row r="112" spans="2:12" s="1" customFormat="1" ht="16.5" customHeight="1">
      <c r="B112" s="32"/>
      <c r="E112" s="221" t="str">
        <f>E9</f>
        <v>09 - Elektro - rozvádzače 1.NP</v>
      </c>
      <c r="F112" s="261"/>
      <c r="G112" s="261"/>
      <c r="H112" s="261"/>
      <c r="L112" s="32"/>
    </row>
    <row r="113" spans="2:65" s="1" customFormat="1" ht="7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F12</f>
        <v>Základná škola Láb</v>
      </c>
      <c r="I114" s="27" t="s">
        <v>21</v>
      </c>
      <c r="J114" s="55" t="str">
        <f>IF(J12="","",J12)</f>
        <v/>
      </c>
      <c r="L114" s="32"/>
    </row>
    <row r="115" spans="2:65" s="1" customFormat="1" ht="7" customHeight="1">
      <c r="B115" s="32"/>
      <c r="L115" s="32"/>
    </row>
    <row r="116" spans="2:65" s="1" customFormat="1" ht="15.25" customHeight="1">
      <c r="B116" s="32"/>
      <c r="C116" s="27" t="s">
        <v>22</v>
      </c>
      <c r="F116" s="25" t="str">
        <f>E15</f>
        <v>Obec Láb</v>
      </c>
      <c r="I116" s="27" t="s">
        <v>28</v>
      </c>
      <c r="J116" s="30" t="str">
        <f>E21</f>
        <v>Jaroslav Dulanský</v>
      </c>
      <c r="L116" s="32"/>
    </row>
    <row r="117" spans="2:65" s="1" customFormat="1" ht="15.25" customHeight="1">
      <c r="B117" s="32"/>
      <c r="C117" s="27" t="s">
        <v>26</v>
      </c>
      <c r="F117" s="25" t="str">
        <f>IF(E18="","",E18)</f>
        <v>Vyplň údaj</v>
      </c>
      <c r="I117" s="27" t="s">
        <v>31</v>
      </c>
      <c r="J117" s="30" t="str">
        <f>E24</f>
        <v>Jaroslav Dulanský</v>
      </c>
      <c r="L117" s="32"/>
    </row>
    <row r="118" spans="2:65" s="1" customFormat="1" ht="10.25" customHeight="1">
      <c r="B118" s="32"/>
      <c r="L118" s="32"/>
    </row>
    <row r="119" spans="2:65" s="10" customFormat="1" ht="29.25" customHeight="1">
      <c r="B119" s="121"/>
      <c r="C119" s="122" t="s">
        <v>164</v>
      </c>
      <c r="D119" s="123" t="s">
        <v>60</v>
      </c>
      <c r="E119" s="123" t="s">
        <v>56</v>
      </c>
      <c r="F119" s="123" t="s">
        <v>57</v>
      </c>
      <c r="G119" s="123" t="s">
        <v>165</v>
      </c>
      <c r="H119" s="123" t="s">
        <v>166</v>
      </c>
      <c r="I119" s="123" t="s">
        <v>167</v>
      </c>
      <c r="J119" s="124" t="s">
        <v>137</v>
      </c>
      <c r="K119" s="125" t="s">
        <v>168</v>
      </c>
      <c r="L119" s="121"/>
      <c r="M119" s="62" t="s">
        <v>1</v>
      </c>
      <c r="N119" s="63" t="s">
        <v>39</v>
      </c>
      <c r="O119" s="63" t="s">
        <v>169</v>
      </c>
      <c r="P119" s="63" t="s">
        <v>170</v>
      </c>
      <c r="Q119" s="63" t="s">
        <v>171</v>
      </c>
      <c r="R119" s="63" t="s">
        <v>172</v>
      </c>
      <c r="S119" s="63" t="s">
        <v>173</v>
      </c>
      <c r="T119" s="64" t="s">
        <v>174</v>
      </c>
    </row>
    <row r="120" spans="2:65" s="1" customFormat="1" ht="22.75" customHeight="1">
      <c r="B120" s="32"/>
      <c r="C120" s="67" t="s">
        <v>138</v>
      </c>
      <c r="J120" s="126">
        <f>BK120</f>
        <v>0</v>
      </c>
      <c r="L120" s="32"/>
      <c r="M120" s="65"/>
      <c r="N120" s="56"/>
      <c r="O120" s="56"/>
      <c r="P120" s="127">
        <f>P121+P199+P233+P235</f>
        <v>0</v>
      </c>
      <c r="Q120" s="56"/>
      <c r="R120" s="127">
        <f>R121+R199+R233+R235</f>
        <v>0</v>
      </c>
      <c r="S120" s="56"/>
      <c r="T120" s="128">
        <f>T121+T199+T233+T235</f>
        <v>0</v>
      </c>
      <c r="AT120" s="17" t="s">
        <v>74</v>
      </c>
      <c r="AU120" s="17" t="s">
        <v>139</v>
      </c>
      <c r="BK120" s="129">
        <f>BK121+BK199+BK233+BK235</f>
        <v>0</v>
      </c>
    </row>
    <row r="121" spans="2:65" s="11" customFormat="1" ht="26" customHeight="1">
      <c r="B121" s="130"/>
      <c r="D121" s="131" t="s">
        <v>74</v>
      </c>
      <c r="E121" s="132" t="s">
        <v>958</v>
      </c>
      <c r="F121" s="132" t="s">
        <v>2328</v>
      </c>
      <c r="I121" s="133"/>
      <c r="J121" s="120">
        <f>BK121</f>
        <v>0</v>
      </c>
      <c r="L121" s="130"/>
      <c r="M121" s="134"/>
      <c r="P121" s="135">
        <f>SUM(P122:P198)</f>
        <v>0</v>
      </c>
      <c r="R121" s="135">
        <f>SUM(R122:R198)</f>
        <v>0</v>
      </c>
      <c r="T121" s="136">
        <f>SUM(T122:T198)</f>
        <v>0</v>
      </c>
      <c r="AR121" s="131" t="s">
        <v>83</v>
      </c>
      <c r="AT121" s="137" t="s">
        <v>74</v>
      </c>
      <c r="AU121" s="137" t="s">
        <v>75</v>
      </c>
      <c r="AY121" s="131" t="s">
        <v>177</v>
      </c>
      <c r="BK121" s="138">
        <f>SUM(BK122:BK198)</f>
        <v>0</v>
      </c>
    </row>
    <row r="122" spans="2:65" s="1" customFormat="1" ht="76.25" customHeight="1">
      <c r="B122" s="141"/>
      <c r="C122" s="142" t="s">
        <v>83</v>
      </c>
      <c r="D122" s="142" t="s">
        <v>179</v>
      </c>
      <c r="E122" s="143" t="s">
        <v>2329</v>
      </c>
      <c r="F122" s="144" t="s">
        <v>2330</v>
      </c>
      <c r="G122" s="145" t="s">
        <v>329</v>
      </c>
      <c r="H122" s="146">
        <v>1</v>
      </c>
      <c r="I122" s="147"/>
      <c r="J122" s="148">
        <f>ROUND(I122*H122,2)</f>
        <v>0</v>
      </c>
      <c r="K122" s="149"/>
      <c r="L122" s="32"/>
      <c r="M122" s="150" t="s">
        <v>1</v>
      </c>
      <c r="N122" s="151" t="s">
        <v>41</v>
      </c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54" t="s">
        <v>183</v>
      </c>
      <c r="AT122" s="154" t="s">
        <v>179</v>
      </c>
      <c r="AU122" s="154" t="s">
        <v>83</v>
      </c>
      <c r="AY122" s="17" t="s">
        <v>177</v>
      </c>
      <c r="BE122" s="155">
        <f>IF(N122="základná",J122,0)</f>
        <v>0</v>
      </c>
      <c r="BF122" s="155">
        <f>IF(N122="znížená",J122,0)</f>
        <v>0</v>
      </c>
      <c r="BG122" s="155">
        <f>IF(N122="zákl. prenesená",J122,0)</f>
        <v>0</v>
      </c>
      <c r="BH122" s="155">
        <f>IF(N122="zníž. prenesená",J122,0)</f>
        <v>0</v>
      </c>
      <c r="BI122" s="155">
        <f>IF(N122="nulová",J122,0)</f>
        <v>0</v>
      </c>
      <c r="BJ122" s="17" t="s">
        <v>118</v>
      </c>
      <c r="BK122" s="155">
        <f>ROUND(I122*H122,2)</f>
        <v>0</v>
      </c>
      <c r="BL122" s="17" t="s">
        <v>183</v>
      </c>
      <c r="BM122" s="154" t="s">
        <v>118</v>
      </c>
    </row>
    <row r="123" spans="2:65" s="1" customFormat="1" ht="24">
      <c r="B123" s="32"/>
      <c r="D123" s="157" t="s">
        <v>227</v>
      </c>
      <c r="F123" s="164" t="s">
        <v>2331</v>
      </c>
      <c r="I123" s="165"/>
      <c r="L123" s="32"/>
      <c r="M123" s="166"/>
      <c r="T123" s="59"/>
      <c r="AT123" s="17" t="s">
        <v>227</v>
      </c>
      <c r="AU123" s="17" t="s">
        <v>83</v>
      </c>
    </row>
    <row r="124" spans="2:65" s="1" customFormat="1" ht="24.25" customHeight="1">
      <c r="B124" s="141"/>
      <c r="C124" s="142" t="s">
        <v>118</v>
      </c>
      <c r="D124" s="142" t="s">
        <v>179</v>
      </c>
      <c r="E124" s="143" t="s">
        <v>2332</v>
      </c>
      <c r="F124" s="144" t="s">
        <v>2333</v>
      </c>
      <c r="G124" s="145" t="s">
        <v>2319</v>
      </c>
      <c r="H124" s="146">
        <v>1</v>
      </c>
      <c r="I124" s="147"/>
      <c r="J124" s="148">
        <f>ROUND(I124*H124,2)</f>
        <v>0</v>
      </c>
      <c r="K124" s="149"/>
      <c r="L124" s="32"/>
      <c r="M124" s="150" t="s">
        <v>1</v>
      </c>
      <c r="N124" s="151" t="s">
        <v>41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183</v>
      </c>
      <c r="AT124" s="154" t="s">
        <v>179</v>
      </c>
      <c r="AU124" s="154" t="s">
        <v>83</v>
      </c>
      <c r="AY124" s="17" t="s">
        <v>177</v>
      </c>
      <c r="BE124" s="155">
        <f>IF(N124="základná",J124,0)</f>
        <v>0</v>
      </c>
      <c r="BF124" s="155">
        <f>IF(N124="znížená",J124,0)</f>
        <v>0</v>
      </c>
      <c r="BG124" s="155">
        <f>IF(N124="zákl. prenesená",J124,0)</f>
        <v>0</v>
      </c>
      <c r="BH124" s="155">
        <f>IF(N124="zníž. prenesená",J124,0)</f>
        <v>0</v>
      </c>
      <c r="BI124" s="155">
        <f>IF(N124="nulová",J124,0)</f>
        <v>0</v>
      </c>
      <c r="BJ124" s="17" t="s">
        <v>118</v>
      </c>
      <c r="BK124" s="155">
        <f>ROUND(I124*H124,2)</f>
        <v>0</v>
      </c>
      <c r="BL124" s="17" t="s">
        <v>183</v>
      </c>
      <c r="BM124" s="154" t="s">
        <v>183</v>
      </c>
    </row>
    <row r="125" spans="2:65" s="1" customFormat="1" ht="16.5" customHeight="1">
      <c r="B125" s="141"/>
      <c r="C125" s="142" t="s">
        <v>191</v>
      </c>
      <c r="D125" s="142" t="s">
        <v>179</v>
      </c>
      <c r="E125" s="143" t="s">
        <v>2334</v>
      </c>
      <c r="F125" s="144" t="s">
        <v>2335</v>
      </c>
      <c r="G125" s="145" t="s">
        <v>2319</v>
      </c>
      <c r="H125" s="146">
        <v>1</v>
      </c>
      <c r="I125" s="147"/>
      <c r="J125" s="148">
        <f>ROUND(I125*H125,2)</f>
        <v>0</v>
      </c>
      <c r="K125" s="149"/>
      <c r="L125" s="32"/>
      <c r="M125" s="150" t="s">
        <v>1</v>
      </c>
      <c r="N125" s="151" t="s">
        <v>41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AR125" s="154" t="s">
        <v>183</v>
      </c>
      <c r="AT125" s="154" t="s">
        <v>179</v>
      </c>
      <c r="AU125" s="154" t="s">
        <v>83</v>
      </c>
      <c r="AY125" s="17" t="s">
        <v>177</v>
      </c>
      <c r="BE125" s="155">
        <f>IF(N125="základná",J125,0)</f>
        <v>0</v>
      </c>
      <c r="BF125" s="155">
        <f>IF(N125="znížená",J125,0)</f>
        <v>0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7" t="s">
        <v>118</v>
      </c>
      <c r="BK125" s="155">
        <f>ROUND(I125*H125,2)</f>
        <v>0</v>
      </c>
      <c r="BL125" s="17" t="s">
        <v>183</v>
      </c>
      <c r="BM125" s="154" t="s">
        <v>205</v>
      </c>
    </row>
    <row r="126" spans="2:65" s="1" customFormat="1" ht="16.5" customHeight="1">
      <c r="B126" s="141"/>
      <c r="C126" s="142" t="s">
        <v>183</v>
      </c>
      <c r="D126" s="142" t="s">
        <v>179</v>
      </c>
      <c r="E126" s="143" t="s">
        <v>2336</v>
      </c>
      <c r="F126" s="144" t="s">
        <v>2337</v>
      </c>
      <c r="G126" s="145" t="s">
        <v>329</v>
      </c>
      <c r="H126" s="146">
        <v>2</v>
      </c>
      <c r="I126" s="147"/>
      <c r="J126" s="148">
        <f>ROUND(I126*H126,2)</f>
        <v>0</v>
      </c>
      <c r="K126" s="149"/>
      <c r="L126" s="32"/>
      <c r="M126" s="150" t="s">
        <v>1</v>
      </c>
      <c r="N126" s="151" t="s">
        <v>41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183</v>
      </c>
      <c r="AT126" s="154" t="s">
        <v>179</v>
      </c>
      <c r="AU126" s="154" t="s">
        <v>83</v>
      </c>
      <c r="AY126" s="17" t="s">
        <v>177</v>
      </c>
      <c r="BE126" s="155">
        <f>IF(N126="základná",J126,0)</f>
        <v>0</v>
      </c>
      <c r="BF126" s="155">
        <f>IF(N126="znížená",J126,0)</f>
        <v>0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7" t="s">
        <v>118</v>
      </c>
      <c r="BK126" s="155">
        <f>ROUND(I126*H126,2)</f>
        <v>0</v>
      </c>
      <c r="BL126" s="17" t="s">
        <v>183</v>
      </c>
      <c r="BM126" s="154" t="s">
        <v>215</v>
      </c>
    </row>
    <row r="127" spans="2:65" s="1" customFormat="1" ht="24">
      <c r="B127" s="32"/>
      <c r="D127" s="157" t="s">
        <v>227</v>
      </c>
      <c r="F127" s="164" t="s">
        <v>2338</v>
      </c>
      <c r="I127" s="165"/>
      <c r="L127" s="32"/>
      <c r="M127" s="166"/>
      <c r="T127" s="59"/>
      <c r="AT127" s="17" t="s">
        <v>227</v>
      </c>
      <c r="AU127" s="17" t="s">
        <v>83</v>
      </c>
    </row>
    <row r="128" spans="2:65" s="1" customFormat="1" ht="21.75" customHeight="1">
      <c r="B128" s="141"/>
      <c r="C128" s="142" t="s">
        <v>200</v>
      </c>
      <c r="D128" s="142" t="s">
        <v>179</v>
      </c>
      <c r="E128" s="143" t="s">
        <v>2339</v>
      </c>
      <c r="F128" s="144" t="s">
        <v>2340</v>
      </c>
      <c r="G128" s="145" t="s">
        <v>329</v>
      </c>
      <c r="H128" s="146">
        <v>2</v>
      </c>
      <c r="I128" s="147"/>
      <c r="J128" s="148">
        <f>ROUND(I128*H128,2)</f>
        <v>0</v>
      </c>
      <c r="K128" s="149"/>
      <c r="L128" s="32"/>
      <c r="M128" s="150" t="s">
        <v>1</v>
      </c>
      <c r="N128" s="151" t="s">
        <v>41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183</v>
      </c>
      <c r="AT128" s="154" t="s">
        <v>179</v>
      </c>
      <c r="AU128" s="154" t="s">
        <v>83</v>
      </c>
      <c r="AY128" s="17" t="s">
        <v>177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7" t="s">
        <v>118</v>
      </c>
      <c r="BK128" s="155">
        <f>ROUND(I128*H128,2)</f>
        <v>0</v>
      </c>
      <c r="BL128" s="17" t="s">
        <v>183</v>
      </c>
      <c r="BM128" s="154" t="s">
        <v>109</v>
      </c>
    </row>
    <row r="129" spans="2:65" s="1" customFormat="1" ht="24">
      <c r="B129" s="32"/>
      <c r="D129" s="157" t="s">
        <v>227</v>
      </c>
      <c r="F129" s="164" t="s">
        <v>2341</v>
      </c>
      <c r="I129" s="165"/>
      <c r="L129" s="32"/>
      <c r="M129" s="166"/>
      <c r="T129" s="59"/>
      <c r="AT129" s="17" t="s">
        <v>227</v>
      </c>
      <c r="AU129" s="17" t="s">
        <v>83</v>
      </c>
    </row>
    <row r="130" spans="2:65" s="1" customFormat="1" ht="16.5" customHeight="1">
      <c r="B130" s="141"/>
      <c r="C130" s="142" t="s">
        <v>205</v>
      </c>
      <c r="D130" s="142" t="s">
        <v>179</v>
      </c>
      <c r="E130" s="143" t="s">
        <v>2342</v>
      </c>
      <c r="F130" s="144" t="s">
        <v>2343</v>
      </c>
      <c r="G130" s="145" t="s">
        <v>329</v>
      </c>
      <c r="H130" s="146">
        <v>2</v>
      </c>
      <c r="I130" s="147"/>
      <c r="J130" s="148">
        <f>ROUND(I130*H130,2)</f>
        <v>0</v>
      </c>
      <c r="K130" s="149"/>
      <c r="L130" s="32"/>
      <c r="M130" s="150" t="s">
        <v>1</v>
      </c>
      <c r="N130" s="151" t="s">
        <v>41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54" t="s">
        <v>183</v>
      </c>
      <c r="AT130" s="154" t="s">
        <v>179</v>
      </c>
      <c r="AU130" s="154" t="s">
        <v>83</v>
      </c>
      <c r="AY130" s="17" t="s">
        <v>177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7" t="s">
        <v>118</v>
      </c>
      <c r="BK130" s="155">
        <f>ROUND(I130*H130,2)</f>
        <v>0</v>
      </c>
      <c r="BL130" s="17" t="s">
        <v>183</v>
      </c>
      <c r="BM130" s="154" t="s">
        <v>233</v>
      </c>
    </row>
    <row r="131" spans="2:65" s="1" customFormat="1" ht="24">
      <c r="B131" s="32"/>
      <c r="D131" s="157" t="s">
        <v>227</v>
      </c>
      <c r="F131" s="164" t="s">
        <v>2344</v>
      </c>
      <c r="I131" s="165"/>
      <c r="L131" s="32"/>
      <c r="M131" s="166"/>
      <c r="T131" s="59"/>
      <c r="AT131" s="17" t="s">
        <v>227</v>
      </c>
      <c r="AU131" s="17" t="s">
        <v>83</v>
      </c>
    </row>
    <row r="132" spans="2:65" s="1" customFormat="1" ht="16.5" customHeight="1">
      <c r="B132" s="141"/>
      <c r="C132" s="142" t="s">
        <v>210</v>
      </c>
      <c r="D132" s="142" t="s">
        <v>179</v>
      </c>
      <c r="E132" s="143" t="s">
        <v>2345</v>
      </c>
      <c r="F132" s="144" t="s">
        <v>2346</v>
      </c>
      <c r="G132" s="145" t="s">
        <v>329</v>
      </c>
      <c r="H132" s="146">
        <v>2</v>
      </c>
      <c r="I132" s="147"/>
      <c r="J132" s="148">
        <f>ROUND(I132*H132,2)</f>
        <v>0</v>
      </c>
      <c r="K132" s="149"/>
      <c r="L132" s="32"/>
      <c r="M132" s="150" t="s">
        <v>1</v>
      </c>
      <c r="N132" s="151" t="s">
        <v>41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54" t="s">
        <v>183</v>
      </c>
      <c r="AT132" s="154" t="s">
        <v>179</v>
      </c>
      <c r="AU132" s="154" t="s">
        <v>83</v>
      </c>
      <c r="AY132" s="17" t="s">
        <v>177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7" t="s">
        <v>118</v>
      </c>
      <c r="BK132" s="155">
        <f>ROUND(I132*H132,2)</f>
        <v>0</v>
      </c>
      <c r="BL132" s="17" t="s">
        <v>183</v>
      </c>
      <c r="BM132" s="154" t="s">
        <v>245</v>
      </c>
    </row>
    <row r="133" spans="2:65" s="1" customFormat="1" ht="24">
      <c r="B133" s="32"/>
      <c r="D133" s="157" t="s">
        <v>227</v>
      </c>
      <c r="F133" s="164" t="s">
        <v>2347</v>
      </c>
      <c r="I133" s="165"/>
      <c r="L133" s="32"/>
      <c r="M133" s="166"/>
      <c r="T133" s="59"/>
      <c r="AT133" s="17" t="s">
        <v>227</v>
      </c>
      <c r="AU133" s="17" t="s">
        <v>83</v>
      </c>
    </row>
    <row r="134" spans="2:65" s="1" customFormat="1" ht="16.5" customHeight="1">
      <c r="B134" s="141"/>
      <c r="C134" s="142" t="s">
        <v>215</v>
      </c>
      <c r="D134" s="142" t="s">
        <v>179</v>
      </c>
      <c r="E134" s="143" t="s">
        <v>2348</v>
      </c>
      <c r="F134" s="144" t="s">
        <v>2349</v>
      </c>
      <c r="G134" s="145" t="s">
        <v>329</v>
      </c>
      <c r="H134" s="146">
        <v>18</v>
      </c>
      <c r="I134" s="147"/>
      <c r="J134" s="148">
        <f>ROUND(I134*H134,2)</f>
        <v>0</v>
      </c>
      <c r="K134" s="149"/>
      <c r="L134" s="32"/>
      <c r="M134" s="150" t="s">
        <v>1</v>
      </c>
      <c r="N134" s="151" t="s">
        <v>41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54" t="s">
        <v>183</v>
      </c>
      <c r="AT134" s="154" t="s">
        <v>179</v>
      </c>
      <c r="AU134" s="154" t="s">
        <v>83</v>
      </c>
      <c r="AY134" s="17" t="s">
        <v>177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7" t="s">
        <v>118</v>
      </c>
      <c r="BK134" s="155">
        <f>ROUND(I134*H134,2)</f>
        <v>0</v>
      </c>
      <c r="BL134" s="17" t="s">
        <v>183</v>
      </c>
      <c r="BM134" s="154" t="s">
        <v>258</v>
      </c>
    </row>
    <row r="135" spans="2:65" s="1" customFormat="1" ht="24">
      <c r="B135" s="32"/>
      <c r="D135" s="157" t="s">
        <v>227</v>
      </c>
      <c r="F135" s="164" t="s">
        <v>2350</v>
      </c>
      <c r="I135" s="165"/>
      <c r="L135" s="32"/>
      <c r="M135" s="166"/>
      <c r="T135" s="59"/>
      <c r="AT135" s="17" t="s">
        <v>227</v>
      </c>
      <c r="AU135" s="17" t="s">
        <v>83</v>
      </c>
    </row>
    <row r="136" spans="2:65" s="1" customFormat="1" ht="16.5" customHeight="1">
      <c r="B136" s="141"/>
      <c r="C136" s="142" t="s">
        <v>220</v>
      </c>
      <c r="D136" s="142" t="s">
        <v>179</v>
      </c>
      <c r="E136" s="143" t="s">
        <v>2351</v>
      </c>
      <c r="F136" s="144" t="s">
        <v>2352</v>
      </c>
      <c r="G136" s="145" t="s">
        <v>329</v>
      </c>
      <c r="H136" s="146">
        <v>1</v>
      </c>
      <c r="I136" s="147"/>
      <c r="J136" s="148">
        <f>ROUND(I136*H136,2)</f>
        <v>0</v>
      </c>
      <c r="K136" s="149"/>
      <c r="L136" s="32"/>
      <c r="M136" s="150" t="s">
        <v>1</v>
      </c>
      <c r="N136" s="151" t="s">
        <v>41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54" t="s">
        <v>183</v>
      </c>
      <c r="AT136" s="154" t="s">
        <v>179</v>
      </c>
      <c r="AU136" s="154" t="s">
        <v>83</v>
      </c>
      <c r="AY136" s="17" t="s">
        <v>177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7" t="s">
        <v>118</v>
      </c>
      <c r="BK136" s="155">
        <f>ROUND(I136*H136,2)</f>
        <v>0</v>
      </c>
      <c r="BL136" s="17" t="s">
        <v>183</v>
      </c>
      <c r="BM136" s="154" t="s">
        <v>268</v>
      </c>
    </row>
    <row r="137" spans="2:65" s="1" customFormat="1" ht="24">
      <c r="B137" s="32"/>
      <c r="D137" s="157" t="s">
        <v>227</v>
      </c>
      <c r="F137" s="164" t="s">
        <v>2353</v>
      </c>
      <c r="I137" s="165"/>
      <c r="L137" s="32"/>
      <c r="M137" s="166"/>
      <c r="T137" s="59"/>
      <c r="AT137" s="17" t="s">
        <v>227</v>
      </c>
      <c r="AU137" s="17" t="s">
        <v>83</v>
      </c>
    </row>
    <row r="138" spans="2:65" s="1" customFormat="1" ht="16.5" customHeight="1">
      <c r="B138" s="141"/>
      <c r="C138" s="142" t="s">
        <v>109</v>
      </c>
      <c r="D138" s="142" t="s">
        <v>179</v>
      </c>
      <c r="E138" s="143" t="s">
        <v>2354</v>
      </c>
      <c r="F138" s="144" t="s">
        <v>2355</v>
      </c>
      <c r="G138" s="145" t="s">
        <v>329</v>
      </c>
      <c r="H138" s="146">
        <v>1</v>
      </c>
      <c r="I138" s="147"/>
      <c r="J138" s="148">
        <f>ROUND(I138*H138,2)</f>
        <v>0</v>
      </c>
      <c r="K138" s="149"/>
      <c r="L138" s="32"/>
      <c r="M138" s="150" t="s">
        <v>1</v>
      </c>
      <c r="N138" s="151" t="s">
        <v>41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183</v>
      </c>
      <c r="AT138" s="154" t="s">
        <v>179</v>
      </c>
      <c r="AU138" s="154" t="s">
        <v>83</v>
      </c>
      <c r="AY138" s="17" t="s">
        <v>177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7" t="s">
        <v>118</v>
      </c>
      <c r="BK138" s="155">
        <f>ROUND(I138*H138,2)</f>
        <v>0</v>
      </c>
      <c r="BL138" s="17" t="s">
        <v>183</v>
      </c>
      <c r="BM138" s="154" t="s">
        <v>7</v>
      </c>
    </row>
    <row r="139" spans="2:65" s="1" customFormat="1" ht="24">
      <c r="B139" s="32"/>
      <c r="D139" s="157" t="s">
        <v>227</v>
      </c>
      <c r="F139" s="164" t="s">
        <v>2356</v>
      </c>
      <c r="I139" s="165"/>
      <c r="L139" s="32"/>
      <c r="M139" s="166"/>
      <c r="T139" s="59"/>
      <c r="AT139" s="17" t="s">
        <v>227</v>
      </c>
      <c r="AU139" s="17" t="s">
        <v>83</v>
      </c>
    </row>
    <row r="140" spans="2:65" s="1" customFormat="1" ht="16.5" customHeight="1">
      <c r="B140" s="141"/>
      <c r="C140" s="142" t="s">
        <v>112</v>
      </c>
      <c r="D140" s="142" t="s">
        <v>179</v>
      </c>
      <c r="E140" s="143" t="s">
        <v>2357</v>
      </c>
      <c r="F140" s="144" t="s">
        <v>2358</v>
      </c>
      <c r="G140" s="145" t="s">
        <v>329</v>
      </c>
      <c r="H140" s="146">
        <v>1</v>
      </c>
      <c r="I140" s="147"/>
      <c r="J140" s="148">
        <f>ROUND(I140*H140,2)</f>
        <v>0</v>
      </c>
      <c r="K140" s="149"/>
      <c r="L140" s="32"/>
      <c r="M140" s="150" t="s">
        <v>1</v>
      </c>
      <c r="N140" s="151" t="s">
        <v>41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54" t="s">
        <v>183</v>
      </c>
      <c r="AT140" s="154" t="s">
        <v>179</v>
      </c>
      <c r="AU140" s="154" t="s">
        <v>83</v>
      </c>
      <c r="AY140" s="17" t="s">
        <v>177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7" t="s">
        <v>118</v>
      </c>
      <c r="BK140" s="155">
        <f>ROUND(I140*H140,2)</f>
        <v>0</v>
      </c>
      <c r="BL140" s="17" t="s">
        <v>183</v>
      </c>
      <c r="BM140" s="154" t="s">
        <v>289</v>
      </c>
    </row>
    <row r="141" spans="2:65" s="1" customFormat="1" ht="24">
      <c r="B141" s="32"/>
      <c r="D141" s="157" t="s">
        <v>227</v>
      </c>
      <c r="F141" s="164" t="s">
        <v>2359</v>
      </c>
      <c r="I141" s="165"/>
      <c r="L141" s="32"/>
      <c r="M141" s="166"/>
      <c r="T141" s="59"/>
      <c r="AT141" s="17" t="s">
        <v>227</v>
      </c>
      <c r="AU141" s="17" t="s">
        <v>83</v>
      </c>
    </row>
    <row r="142" spans="2:65" s="1" customFormat="1" ht="24.25" customHeight="1">
      <c r="B142" s="141"/>
      <c r="C142" s="142" t="s">
        <v>233</v>
      </c>
      <c r="D142" s="142" t="s">
        <v>179</v>
      </c>
      <c r="E142" s="143" t="s">
        <v>2360</v>
      </c>
      <c r="F142" s="144" t="s">
        <v>2361</v>
      </c>
      <c r="G142" s="145" t="s">
        <v>329</v>
      </c>
      <c r="H142" s="146">
        <v>5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83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302</v>
      </c>
    </row>
    <row r="143" spans="2:65" s="1" customFormat="1" ht="24">
      <c r="B143" s="32"/>
      <c r="D143" s="157" t="s">
        <v>227</v>
      </c>
      <c r="F143" s="164" t="s">
        <v>2362</v>
      </c>
      <c r="I143" s="165"/>
      <c r="L143" s="32"/>
      <c r="M143" s="166"/>
      <c r="T143" s="59"/>
      <c r="AT143" s="17" t="s">
        <v>227</v>
      </c>
      <c r="AU143" s="17" t="s">
        <v>83</v>
      </c>
    </row>
    <row r="144" spans="2:65" s="1" customFormat="1" ht="33" customHeight="1">
      <c r="B144" s="141"/>
      <c r="C144" s="142" t="s">
        <v>239</v>
      </c>
      <c r="D144" s="142" t="s">
        <v>179</v>
      </c>
      <c r="E144" s="143" t="s">
        <v>2363</v>
      </c>
      <c r="F144" s="144" t="s">
        <v>2364</v>
      </c>
      <c r="G144" s="145" t="s">
        <v>329</v>
      </c>
      <c r="H144" s="146">
        <v>11</v>
      </c>
      <c r="I144" s="147"/>
      <c r="J144" s="148">
        <f>ROUND(I144*H144,2)</f>
        <v>0</v>
      </c>
      <c r="K144" s="149"/>
      <c r="L144" s="32"/>
      <c r="M144" s="150" t="s">
        <v>1</v>
      </c>
      <c r="N144" s="151" t="s">
        <v>41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183</v>
      </c>
      <c r="AT144" s="154" t="s">
        <v>179</v>
      </c>
      <c r="AU144" s="154" t="s">
        <v>83</v>
      </c>
      <c r="AY144" s="17" t="s">
        <v>177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7" t="s">
        <v>118</v>
      </c>
      <c r="BK144" s="155">
        <f>ROUND(I144*H144,2)</f>
        <v>0</v>
      </c>
      <c r="BL144" s="17" t="s">
        <v>183</v>
      </c>
      <c r="BM144" s="154" t="s">
        <v>318</v>
      </c>
    </row>
    <row r="145" spans="2:65" s="1" customFormat="1" ht="24">
      <c r="B145" s="32"/>
      <c r="D145" s="157" t="s">
        <v>227</v>
      </c>
      <c r="F145" s="164" t="s">
        <v>2365</v>
      </c>
      <c r="I145" s="165"/>
      <c r="L145" s="32"/>
      <c r="M145" s="166"/>
      <c r="T145" s="59"/>
      <c r="AT145" s="17" t="s">
        <v>227</v>
      </c>
      <c r="AU145" s="17" t="s">
        <v>83</v>
      </c>
    </row>
    <row r="146" spans="2:65" s="1" customFormat="1" ht="24.25" customHeight="1">
      <c r="B146" s="141"/>
      <c r="C146" s="142" t="s">
        <v>245</v>
      </c>
      <c r="D146" s="142" t="s">
        <v>179</v>
      </c>
      <c r="E146" s="143" t="s">
        <v>2366</v>
      </c>
      <c r="F146" s="144" t="s">
        <v>2367</v>
      </c>
      <c r="G146" s="145" t="s">
        <v>329</v>
      </c>
      <c r="H146" s="146">
        <v>3</v>
      </c>
      <c r="I146" s="147"/>
      <c r="J146" s="148">
        <f>ROUND(I146*H146,2)</f>
        <v>0</v>
      </c>
      <c r="K146" s="149"/>
      <c r="L146" s="32"/>
      <c r="M146" s="150" t="s">
        <v>1</v>
      </c>
      <c r="N146" s="151" t="s">
        <v>41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54" t="s">
        <v>183</v>
      </c>
      <c r="AT146" s="154" t="s">
        <v>179</v>
      </c>
      <c r="AU146" s="154" t="s">
        <v>83</v>
      </c>
      <c r="AY146" s="17" t="s">
        <v>177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7" t="s">
        <v>118</v>
      </c>
      <c r="BK146" s="155">
        <f>ROUND(I146*H146,2)</f>
        <v>0</v>
      </c>
      <c r="BL146" s="17" t="s">
        <v>183</v>
      </c>
      <c r="BM146" s="154" t="s">
        <v>335</v>
      </c>
    </row>
    <row r="147" spans="2:65" s="1" customFormat="1" ht="24">
      <c r="B147" s="32"/>
      <c r="D147" s="157" t="s">
        <v>227</v>
      </c>
      <c r="F147" s="164" t="s">
        <v>2368</v>
      </c>
      <c r="I147" s="165"/>
      <c r="L147" s="32"/>
      <c r="M147" s="166"/>
      <c r="T147" s="59"/>
      <c r="AT147" s="17" t="s">
        <v>227</v>
      </c>
      <c r="AU147" s="17" t="s">
        <v>83</v>
      </c>
    </row>
    <row r="148" spans="2:65" s="1" customFormat="1" ht="24.25" customHeight="1">
      <c r="B148" s="141"/>
      <c r="C148" s="142" t="s">
        <v>252</v>
      </c>
      <c r="D148" s="142" t="s">
        <v>179</v>
      </c>
      <c r="E148" s="143" t="s">
        <v>2369</v>
      </c>
      <c r="F148" s="144" t="s">
        <v>2370</v>
      </c>
      <c r="G148" s="145" t="s">
        <v>329</v>
      </c>
      <c r="H148" s="146">
        <v>2</v>
      </c>
      <c r="I148" s="147"/>
      <c r="J148" s="148">
        <f>ROUND(I148*H148,2)</f>
        <v>0</v>
      </c>
      <c r="K148" s="149"/>
      <c r="L148" s="32"/>
      <c r="M148" s="150" t="s">
        <v>1</v>
      </c>
      <c r="N148" s="151" t="s">
        <v>41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183</v>
      </c>
      <c r="AT148" s="154" t="s">
        <v>179</v>
      </c>
      <c r="AU148" s="154" t="s">
        <v>83</v>
      </c>
      <c r="AY148" s="17" t="s">
        <v>177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ROUND(I148*H148,2)</f>
        <v>0</v>
      </c>
      <c r="BL148" s="17" t="s">
        <v>183</v>
      </c>
      <c r="BM148" s="154" t="s">
        <v>346</v>
      </c>
    </row>
    <row r="149" spans="2:65" s="1" customFormat="1" ht="24">
      <c r="B149" s="32"/>
      <c r="D149" s="157" t="s">
        <v>227</v>
      </c>
      <c r="F149" s="164" t="s">
        <v>2371</v>
      </c>
      <c r="I149" s="165"/>
      <c r="L149" s="32"/>
      <c r="M149" s="166"/>
      <c r="T149" s="59"/>
      <c r="AT149" s="17" t="s">
        <v>227</v>
      </c>
      <c r="AU149" s="17" t="s">
        <v>83</v>
      </c>
    </row>
    <row r="150" spans="2:65" s="1" customFormat="1" ht="24.25" customHeight="1">
      <c r="B150" s="141"/>
      <c r="C150" s="142" t="s">
        <v>258</v>
      </c>
      <c r="D150" s="142" t="s">
        <v>179</v>
      </c>
      <c r="E150" s="143" t="s">
        <v>2372</v>
      </c>
      <c r="F150" s="144" t="s">
        <v>2373</v>
      </c>
      <c r="G150" s="145" t="s">
        <v>329</v>
      </c>
      <c r="H150" s="146">
        <v>2</v>
      </c>
      <c r="I150" s="147"/>
      <c r="J150" s="148">
        <f>ROUND(I150*H150,2)</f>
        <v>0</v>
      </c>
      <c r="K150" s="149"/>
      <c r="L150" s="32"/>
      <c r="M150" s="150" t="s">
        <v>1</v>
      </c>
      <c r="N150" s="151" t="s">
        <v>41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183</v>
      </c>
      <c r="AT150" s="154" t="s">
        <v>179</v>
      </c>
      <c r="AU150" s="154" t="s">
        <v>83</v>
      </c>
      <c r="AY150" s="17" t="s">
        <v>177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7" t="s">
        <v>118</v>
      </c>
      <c r="BK150" s="155">
        <f>ROUND(I150*H150,2)</f>
        <v>0</v>
      </c>
      <c r="BL150" s="17" t="s">
        <v>183</v>
      </c>
      <c r="BM150" s="154" t="s">
        <v>355</v>
      </c>
    </row>
    <row r="151" spans="2:65" s="1" customFormat="1" ht="24">
      <c r="B151" s="32"/>
      <c r="D151" s="157" t="s">
        <v>227</v>
      </c>
      <c r="F151" s="164" t="s">
        <v>2374</v>
      </c>
      <c r="I151" s="165"/>
      <c r="L151" s="32"/>
      <c r="M151" s="166"/>
      <c r="T151" s="59"/>
      <c r="AT151" s="17" t="s">
        <v>227</v>
      </c>
      <c r="AU151" s="17" t="s">
        <v>83</v>
      </c>
    </row>
    <row r="152" spans="2:65" s="1" customFormat="1" ht="24.25" customHeight="1">
      <c r="B152" s="141"/>
      <c r="C152" s="142" t="s">
        <v>264</v>
      </c>
      <c r="D152" s="142" t="s">
        <v>179</v>
      </c>
      <c r="E152" s="143" t="s">
        <v>2375</v>
      </c>
      <c r="F152" s="144" t="s">
        <v>2376</v>
      </c>
      <c r="G152" s="145" t="s">
        <v>329</v>
      </c>
      <c r="H152" s="146">
        <v>1</v>
      </c>
      <c r="I152" s="147"/>
      <c r="J152" s="148">
        <f>ROUND(I152*H152,2)</f>
        <v>0</v>
      </c>
      <c r="K152" s="149"/>
      <c r="L152" s="32"/>
      <c r="M152" s="150" t="s">
        <v>1</v>
      </c>
      <c r="N152" s="151" t="s">
        <v>41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54" t="s">
        <v>183</v>
      </c>
      <c r="AT152" s="154" t="s">
        <v>179</v>
      </c>
      <c r="AU152" s="154" t="s">
        <v>83</v>
      </c>
      <c r="AY152" s="17" t="s">
        <v>177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7" t="s">
        <v>118</v>
      </c>
      <c r="BK152" s="155">
        <f>ROUND(I152*H152,2)</f>
        <v>0</v>
      </c>
      <c r="BL152" s="17" t="s">
        <v>183</v>
      </c>
      <c r="BM152" s="154" t="s">
        <v>366</v>
      </c>
    </row>
    <row r="153" spans="2:65" s="1" customFormat="1" ht="24">
      <c r="B153" s="32"/>
      <c r="D153" s="157" t="s">
        <v>227</v>
      </c>
      <c r="F153" s="164" t="s">
        <v>2377</v>
      </c>
      <c r="I153" s="165"/>
      <c r="L153" s="32"/>
      <c r="M153" s="166"/>
      <c r="T153" s="59"/>
      <c r="AT153" s="17" t="s">
        <v>227</v>
      </c>
      <c r="AU153" s="17" t="s">
        <v>83</v>
      </c>
    </row>
    <row r="154" spans="2:65" s="1" customFormat="1" ht="24.25" customHeight="1">
      <c r="B154" s="141"/>
      <c r="C154" s="142" t="s">
        <v>268</v>
      </c>
      <c r="D154" s="142" t="s">
        <v>179</v>
      </c>
      <c r="E154" s="143" t="s">
        <v>2378</v>
      </c>
      <c r="F154" s="144" t="s">
        <v>2379</v>
      </c>
      <c r="G154" s="145" t="s">
        <v>329</v>
      </c>
      <c r="H154" s="146">
        <v>3</v>
      </c>
      <c r="I154" s="147"/>
      <c r="J154" s="148">
        <f>ROUND(I154*H154,2)</f>
        <v>0</v>
      </c>
      <c r="K154" s="149"/>
      <c r="L154" s="32"/>
      <c r="M154" s="150" t="s">
        <v>1</v>
      </c>
      <c r="N154" s="151" t="s">
        <v>41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183</v>
      </c>
      <c r="AT154" s="154" t="s">
        <v>179</v>
      </c>
      <c r="AU154" s="154" t="s">
        <v>83</v>
      </c>
      <c r="AY154" s="17" t="s">
        <v>177</v>
      </c>
      <c r="BE154" s="155">
        <f>IF(N154="základná",J154,0)</f>
        <v>0</v>
      </c>
      <c r="BF154" s="155">
        <f>IF(N154="znížená",J154,0)</f>
        <v>0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7" t="s">
        <v>118</v>
      </c>
      <c r="BK154" s="155">
        <f>ROUND(I154*H154,2)</f>
        <v>0</v>
      </c>
      <c r="BL154" s="17" t="s">
        <v>183</v>
      </c>
      <c r="BM154" s="154" t="s">
        <v>376</v>
      </c>
    </row>
    <row r="155" spans="2:65" s="1" customFormat="1" ht="24">
      <c r="B155" s="32"/>
      <c r="D155" s="157" t="s">
        <v>227</v>
      </c>
      <c r="F155" s="164" t="s">
        <v>2380</v>
      </c>
      <c r="I155" s="165"/>
      <c r="L155" s="32"/>
      <c r="M155" s="166"/>
      <c r="T155" s="59"/>
      <c r="AT155" s="17" t="s">
        <v>227</v>
      </c>
      <c r="AU155" s="17" t="s">
        <v>83</v>
      </c>
    </row>
    <row r="156" spans="2:65" s="1" customFormat="1" ht="16.5" customHeight="1">
      <c r="B156" s="141"/>
      <c r="C156" s="142" t="s">
        <v>273</v>
      </c>
      <c r="D156" s="142" t="s">
        <v>179</v>
      </c>
      <c r="E156" s="143" t="s">
        <v>2381</v>
      </c>
      <c r="F156" s="144" t="s">
        <v>2382</v>
      </c>
      <c r="G156" s="145" t="s">
        <v>329</v>
      </c>
      <c r="H156" s="146">
        <v>2</v>
      </c>
      <c r="I156" s="147"/>
      <c r="J156" s="148">
        <f>ROUND(I156*H156,2)</f>
        <v>0</v>
      </c>
      <c r="K156" s="149"/>
      <c r="L156" s="32"/>
      <c r="M156" s="150" t="s">
        <v>1</v>
      </c>
      <c r="N156" s="151" t="s">
        <v>41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54" t="s">
        <v>183</v>
      </c>
      <c r="AT156" s="154" t="s">
        <v>179</v>
      </c>
      <c r="AU156" s="154" t="s">
        <v>83</v>
      </c>
      <c r="AY156" s="17" t="s">
        <v>177</v>
      </c>
      <c r="BE156" s="155">
        <f>IF(N156="základná",J156,0)</f>
        <v>0</v>
      </c>
      <c r="BF156" s="155">
        <f>IF(N156="znížená",J156,0)</f>
        <v>0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7" t="s">
        <v>118</v>
      </c>
      <c r="BK156" s="155">
        <f>ROUND(I156*H156,2)</f>
        <v>0</v>
      </c>
      <c r="BL156" s="17" t="s">
        <v>183</v>
      </c>
      <c r="BM156" s="154" t="s">
        <v>390</v>
      </c>
    </row>
    <row r="157" spans="2:65" s="1" customFormat="1" ht="24">
      <c r="B157" s="32"/>
      <c r="D157" s="157" t="s">
        <v>227</v>
      </c>
      <c r="F157" s="164" t="s">
        <v>2383</v>
      </c>
      <c r="I157" s="165"/>
      <c r="L157" s="32"/>
      <c r="M157" s="166"/>
      <c r="T157" s="59"/>
      <c r="AT157" s="17" t="s">
        <v>227</v>
      </c>
      <c r="AU157" s="17" t="s">
        <v>83</v>
      </c>
    </row>
    <row r="158" spans="2:65" s="1" customFormat="1" ht="16.5" customHeight="1">
      <c r="B158" s="141"/>
      <c r="C158" s="142" t="s">
        <v>7</v>
      </c>
      <c r="D158" s="142" t="s">
        <v>179</v>
      </c>
      <c r="E158" s="143" t="s">
        <v>2384</v>
      </c>
      <c r="F158" s="144" t="s">
        <v>2385</v>
      </c>
      <c r="G158" s="145" t="s">
        <v>329</v>
      </c>
      <c r="H158" s="146">
        <v>1</v>
      </c>
      <c r="I158" s="147"/>
      <c r="J158" s="148">
        <f>ROUND(I158*H158,2)</f>
        <v>0</v>
      </c>
      <c r="K158" s="149"/>
      <c r="L158" s="32"/>
      <c r="M158" s="150" t="s">
        <v>1</v>
      </c>
      <c r="N158" s="151" t="s">
        <v>41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AR158" s="154" t="s">
        <v>183</v>
      </c>
      <c r="AT158" s="154" t="s">
        <v>179</v>
      </c>
      <c r="AU158" s="154" t="s">
        <v>83</v>
      </c>
      <c r="AY158" s="17" t="s">
        <v>177</v>
      </c>
      <c r="BE158" s="155">
        <f>IF(N158="základná",J158,0)</f>
        <v>0</v>
      </c>
      <c r="BF158" s="155">
        <f>IF(N158="znížená",J158,0)</f>
        <v>0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7" t="s">
        <v>118</v>
      </c>
      <c r="BK158" s="155">
        <f>ROUND(I158*H158,2)</f>
        <v>0</v>
      </c>
      <c r="BL158" s="17" t="s">
        <v>183</v>
      </c>
      <c r="BM158" s="154" t="s">
        <v>405</v>
      </c>
    </row>
    <row r="159" spans="2:65" s="1" customFormat="1" ht="24">
      <c r="B159" s="32"/>
      <c r="D159" s="157" t="s">
        <v>227</v>
      </c>
      <c r="F159" s="164" t="s">
        <v>2386</v>
      </c>
      <c r="I159" s="165"/>
      <c r="L159" s="32"/>
      <c r="M159" s="166"/>
      <c r="T159" s="59"/>
      <c r="AT159" s="17" t="s">
        <v>227</v>
      </c>
      <c r="AU159" s="17" t="s">
        <v>83</v>
      </c>
    </row>
    <row r="160" spans="2:65" s="1" customFormat="1" ht="16.5" customHeight="1">
      <c r="B160" s="141"/>
      <c r="C160" s="142" t="s">
        <v>283</v>
      </c>
      <c r="D160" s="142" t="s">
        <v>179</v>
      </c>
      <c r="E160" s="143" t="s">
        <v>2387</v>
      </c>
      <c r="F160" s="144" t="s">
        <v>2388</v>
      </c>
      <c r="G160" s="145" t="s">
        <v>329</v>
      </c>
      <c r="H160" s="146">
        <v>1</v>
      </c>
      <c r="I160" s="147"/>
      <c r="J160" s="148">
        <f>ROUND(I160*H160,2)</f>
        <v>0</v>
      </c>
      <c r="K160" s="149"/>
      <c r="L160" s="32"/>
      <c r="M160" s="150" t="s">
        <v>1</v>
      </c>
      <c r="N160" s="151" t="s">
        <v>41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AR160" s="154" t="s">
        <v>183</v>
      </c>
      <c r="AT160" s="154" t="s">
        <v>179</v>
      </c>
      <c r="AU160" s="154" t="s">
        <v>83</v>
      </c>
      <c r="AY160" s="17" t="s">
        <v>177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7" t="s">
        <v>118</v>
      </c>
      <c r="BK160" s="155">
        <f>ROUND(I160*H160,2)</f>
        <v>0</v>
      </c>
      <c r="BL160" s="17" t="s">
        <v>183</v>
      </c>
      <c r="BM160" s="154" t="s">
        <v>420</v>
      </c>
    </row>
    <row r="161" spans="2:65" s="1" customFormat="1" ht="24">
      <c r="B161" s="32"/>
      <c r="D161" s="157" t="s">
        <v>227</v>
      </c>
      <c r="F161" s="164" t="s">
        <v>2389</v>
      </c>
      <c r="I161" s="165"/>
      <c r="L161" s="32"/>
      <c r="M161" s="166"/>
      <c r="T161" s="59"/>
      <c r="AT161" s="17" t="s">
        <v>227</v>
      </c>
      <c r="AU161" s="17" t="s">
        <v>83</v>
      </c>
    </row>
    <row r="162" spans="2:65" s="1" customFormat="1" ht="16.5" customHeight="1">
      <c r="B162" s="141"/>
      <c r="C162" s="142" t="s">
        <v>289</v>
      </c>
      <c r="D162" s="142" t="s">
        <v>179</v>
      </c>
      <c r="E162" s="143" t="s">
        <v>2390</v>
      </c>
      <c r="F162" s="144" t="s">
        <v>2391</v>
      </c>
      <c r="G162" s="145" t="s">
        <v>329</v>
      </c>
      <c r="H162" s="146">
        <v>2</v>
      </c>
      <c r="I162" s="147"/>
      <c r="J162" s="148">
        <f>ROUND(I162*H162,2)</f>
        <v>0</v>
      </c>
      <c r="K162" s="149"/>
      <c r="L162" s="32"/>
      <c r="M162" s="150" t="s">
        <v>1</v>
      </c>
      <c r="N162" s="151" t="s">
        <v>41</v>
      </c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AR162" s="154" t="s">
        <v>183</v>
      </c>
      <c r="AT162" s="154" t="s">
        <v>179</v>
      </c>
      <c r="AU162" s="154" t="s">
        <v>83</v>
      </c>
      <c r="AY162" s="17" t="s">
        <v>177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7" t="s">
        <v>118</v>
      </c>
      <c r="BK162" s="155">
        <f>ROUND(I162*H162,2)</f>
        <v>0</v>
      </c>
      <c r="BL162" s="17" t="s">
        <v>183</v>
      </c>
      <c r="BM162" s="154" t="s">
        <v>430</v>
      </c>
    </row>
    <row r="163" spans="2:65" s="1" customFormat="1" ht="24">
      <c r="B163" s="32"/>
      <c r="D163" s="157" t="s">
        <v>227</v>
      </c>
      <c r="F163" s="164" t="s">
        <v>2392</v>
      </c>
      <c r="I163" s="165"/>
      <c r="L163" s="32"/>
      <c r="M163" s="166"/>
      <c r="T163" s="59"/>
      <c r="AT163" s="17" t="s">
        <v>227</v>
      </c>
      <c r="AU163" s="17" t="s">
        <v>83</v>
      </c>
    </row>
    <row r="164" spans="2:65" s="1" customFormat="1" ht="16.5" customHeight="1">
      <c r="B164" s="141"/>
      <c r="C164" s="142" t="s">
        <v>296</v>
      </c>
      <c r="D164" s="142" t="s">
        <v>179</v>
      </c>
      <c r="E164" s="143" t="s">
        <v>2393</v>
      </c>
      <c r="F164" s="144" t="s">
        <v>2394</v>
      </c>
      <c r="G164" s="145" t="s">
        <v>329</v>
      </c>
      <c r="H164" s="146">
        <v>2</v>
      </c>
      <c r="I164" s="147"/>
      <c r="J164" s="148">
        <f>ROUND(I164*H164,2)</f>
        <v>0</v>
      </c>
      <c r="K164" s="149"/>
      <c r="L164" s="32"/>
      <c r="M164" s="150" t="s">
        <v>1</v>
      </c>
      <c r="N164" s="151" t="s">
        <v>41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54" t="s">
        <v>183</v>
      </c>
      <c r="AT164" s="154" t="s">
        <v>179</v>
      </c>
      <c r="AU164" s="154" t="s">
        <v>83</v>
      </c>
      <c r="AY164" s="17" t="s">
        <v>177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7" t="s">
        <v>118</v>
      </c>
      <c r="BK164" s="155">
        <f>ROUND(I164*H164,2)</f>
        <v>0</v>
      </c>
      <c r="BL164" s="17" t="s">
        <v>183</v>
      </c>
      <c r="BM164" s="154" t="s">
        <v>440</v>
      </c>
    </row>
    <row r="165" spans="2:65" s="1" customFormat="1" ht="24">
      <c r="B165" s="32"/>
      <c r="D165" s="157" t="s">
        <v>227</v>
      </c>
      <c r="F165" s="164" t="s">
        <v>2395</v>
      </c>
      <c r="I165" s="165"/>
      <c r="L165" s="32"/>
      <c r="M165" s="166"/>
      <c r="T165" s="59"/>
      <c r="AT165" s="17" t="s">
        <v>227</v>
      </c>
      <c r="AU165" s="17" t="s">
        <v>83</v>
      </c>
    </row>
    <row r="166" spans="2:65" s="1" customFormat="1" ht="16.5" customHeight="1">
      <c r="B166" s="141"/>
      <c r="C166" s="142" t="s">
        <v>302</v>
      </c>
      <c r="D166" s="142" t="s">
        <v>179</v>
      </c>
      <c r="E166" s="143" t="s">
        <v>2396</v>
      </c>
      <c r="F166" s="144" t="s">
        <v>2397</v>
      </c>
      <c r="G166" s="145" t="s">
        <v>329</v>
      </c>
      <c r="H166" s="146">
        <v>2</v>
      </c>
      <c r="I166" s="147"/>
      <c r="J166" s="148">
        <f>ROUND(I166*H166,2)</f>
        <v>0</v>
      </c>
      <c r="K166" s="149"/>
      <c r="L166" s="32"/>
      <c r="M166" s="150" t="s">
        <v>1</v>
      </c>
      <c r="N166" s="151" t="s">
        <v>41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54" t="s">
        <v>183</v>
      </c>
      <c r="AT166" s="154" t="s">
        <v>179</v>
      </c>
      <c r="AU166" s="154" t="s">
        <v>83</v>
      </c>
      <c r="AY166" s="17" t="s">
        <v>177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ROUND(I166*H166,2)</f>
        <v>0</v>
      </c>
      <c r="BL166" s="17" t="s">
        <v>183</v>
      </c>
      <c r="BM166" s="154" t="s">
        <v>453</v>
      </c>
    </row>
    <row r="167" spans="2:65" s="1" customFormat="1" ht="24">
      <c r="B167" s="32"/>
      <c r="D167" s="157" t="s">
        <v>227</v>
      </c>
      <c r="F167" s="164" t="s">
        <v>2398</v>
      </c>
      <c r="I167" s="165"/>
      <c r="L167" s="32"/>
      <c r="M167" s="166"/>
      <c r="T167" s="59"/>
      <c r="AT167" s="17" t="s">
        <v>227</v>
      </c>
      <c r="AU167" s="17" t="s">
        <v>83</v>
      </c>
    </row>
    <row r="168" spans="2:65" s="1" customFormat="1" ht="16.5" customHeight="1">
      <c r="B168" s="141"/>
      <c r="C168" s="142" t="s">
        <v>308</v>
      </c>
      <c r="D168" s="142" t="s">
        <v>179</v>
      </c>
      <c r="E168" s="143" t="s">
        <v>2399</v>
      </c>
      <c r="F168" s="144" t="s">
        <v>2400</v>
      </c>
      <c r="G168" s="145" t="s">
        <v>329</v>
      </c>
      <c r="H168" s="146">
        <v>2</v>
      </c>
      <c r="I168" s="147"/>
      <c r="J168" s="148">
        <f>ROUND(I168*H168,2)</f>
        <v>0</v>
      </c>
      <c r="K168" s="149"/>
      <c r="L168" s="32"/>
      <c r="M168" s="150" t="s">
        <v>1</v>
      </c>
      <c r="N168" s="151" t="s">
        <v>41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54" t="s">
        <v>183</v>
      </c>
      <c r="AT168" s="154" t="s">
        <v>179</v>
      </c>
      <c r="AU168" s="154" t="s">
        <v>83</v>
      </c>
      <c r="AY168" s="17" t="s">
        <v>177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7" t="s">
        <v>118</v>
      </c>
      <c r="BK168" s="155">
        <f>ROUND(I168*H168,2)</f>
        <v>0</v>
      </c>
      <c r="BL168" s="17" t="s">
        <v>183</v>
      </c>
      <c r="BM168" s="154" t="s">
        <v>465</v>
      </c>
    </row>
    <row r="169" spans="2:65" s="1" customFormat="1" ht="24">
      <c r="B169" s="32"/>
      <c r="D169" s="157" t="s">
        <v>227</v>
      </c>
      <c r="F169" s="164" t="s">
        <v>2401</v>
      </c>
      <c r="I169" s="165"/>
      <c r="L169" s="32"/>
      <c r="M169" s="166"/>
      <c r="T169" s="59"/>
      <c r="AT169" s="17" t="s">
        <v>227</v>
      </c>
      <c r="AU169" s="17" t="s">
        <v>83</v>
      </c>
    </row>
    <row r="170" spans="2:65" s="1" customFormat="1" ht="16.5" customHeight="1">
      <c r="B170" s="141"/>
      <c r="C170" s="142" t="s">
        <v>318</v>
      </c>
      <c r="D170" s="142" t="s">
        <v>179</v>
      </c>
      <c r="E170" s="143" t="s">
        <v>2402</v>
      </c>
      <c r="F170" s="144" t="s">
        <v>2403</v>
      </c>
      <c r="G170" s="145" t="s">
        <v>329</v>
      </c>
      <c r="H170" s="146">
        <v>2</v>
      </c>
      <c r="I170" s="147"/>
      <c r="J170" s="148">
        <f>ROUND(I170*H170,2)</f>
        <v>0</v>
      </c>
      <c r="K170" s="149"/>
      <c r="L170" s="32"/>
      <c r="M170" s="150" t="s">
        <v>1</v>
      </c>
      <c r="N170" s="151" t="s">
        <v>41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54" t="s">
        <v>183</v>
      </c>
      <c r="AT170" s="154" t="s">
        <v>179</v>
      </c>
      <c r="AU170" s="154" t="s">
        <v>83</v>
      </c>
      <c r="AY170" s="17" t="s">
        <v>177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7" t="s">
        <v>118</v>
      </c>
      <c r="BK170" s="155">
        <f>ROUND(I170*H170,2)</f>
        <v>0</v>
      </c>
      <c r="BL170" s="17" t="s">
        <v>183</v>
      </c>
      <c r="BM170" s="154" t="s">
        <v>477</v>
      </c>
    </row>
    <row r="171" spans="2:65" s="1" customFormat="1" ht="24">
      <c r="B171" s="32"/>
      <c r="D171" s="157" t="s">
        <v>227</v>
      </c>
      <c r="F171" s="164" t="s">
        <v>2404</v>
      </c>
      <c r="I171" s="165"/>
      <c r="L171" s="32"/>
      <c r="M171" s="166"/>
      <c r="T171" s="59"/>
      <c r="AT171" s="17" t="s">
        <v>227</v>
      </c>
      <c r="AU171" s="17" t="s">
        <v>83</v>
      </c>
    </row>
    <row r="172" spans="2:65" s="1" customFormat="1" ht="24.25" customHeight="1">
      <c r="B172" s="141"/>
      <c r="C172" s="142" t="s">
        <v>326</v>
      </c>
      <c r="D172" s="142" t="s">
        <v>179</v>
      </c>
      <c r="E172" s="143" t="s">
        <v>2405</v>
      </c>
      <c r="F172" s="144" t="s">
        <v>2406</v>
      </c>
      <c r="G172" s="145" t="s">
        <v>329</v>
      </c>
      <c r="H172" s="146">
        <v>1</v>
      </c>
      <c r="I172" s="147"/>
      <c r="J172" s="148">
        <f>ROUND(I172*H172,2)</f>
        <v>0</v>
      </c>
      <c r="K172" s="149"/>
      <c r="L172" s="32"/>
      <c r="M172" s="150" t="s">
        <v>1</v>
      </c>
      <c r="N172" s="151" t="s">
        <v>41</v>
      </c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AR172" s="154" t="s">
        <v>183</v>
      </c>
      <c r="AT172" s="154" t="s">
        <v>179</v>
      </c>
      <c r="AU172" s="154" t="s">
        <v>83</v>
      </c>
      <c r="AY172" s="17" t="s">
        <v>177</v>
      </c>
      <c r="BE172" s="155">
        <f>IF(N172="základná",J172,0)</f>
        <v>0</v>
      </c>
      <c r="BF172" s="155">
        <f>IF(N172="znížená",J172,0)</f>
        <v>0</v>
      </c>
      <c r="BG172" s="155">
        <f>IF(N172="zákl. prenesená",J172,0)</f>
        <v>0</v>
      </c>
      <c r="BH172" s="155">
        <f>IF(N172="zníž. prenesená",J172,0)</f>
        <v>0</v>
      </c>
      <c r="BI172" s="155">
        <f>IF(N172="nulová",J172,0)</f>
        <v>0</v>
      </c>
      <c r="BJ172" s="17" t="s">
        <v>118</v>
      </c>
      <c r="BK172" s="155">
        <f>ROUND(I172*H172,2)</f>
        <v>0</v>
      </c>
      <c r="BL172" s="17" t="s">
        <v>183</v>
      </c>
      <c r="BM172" s="154" t="s">
        <v>489</v>
      </c>
    </row>
    <row r="173" spans="2:65" s="1" customFormat="1" ht="24">
      <c r="B173" s="32"/>
      <c r="D173" s="157" t="s">
        <v>227</v>
      </c>
      <c r="F173" s="164" t="s">
        <v>2407</v>
      </c>
      <c r="I173" s="165"/>
      <c r="L173" s="32"/>
      <c r="M173" s="166"/>
      <c r="T173" s="59"/>
      <c r="AT173" s="17" t="s">
        <v>227</v>
      </c>
      <c r="AU173" s="17" t="s">
        <v>83</v>
      </c>
    </row>
    <row r="174" spans="2:65" s="1" customFormat="1" ht="21.75" customHeight="1">
      <c r="B174" s="141"/>
      <c r="C174" s="142" t="s">
        <v>335</v>
      </c>
      <c r="D174" s="142" t="s">
        <v>179</v>
      </c>
      <c r="E174" s="143" t="s">
        <v>2408</v>
      </c>
      <c r="F174" s="144" t="s">
        <v>2409</v>
      </c>
      <c r="G174" s="145" t="s">
        <v>329</v>
      </c>
      <c r="H174" s="146">
        <v>1</v>
      </c>
      <c r="I174" s="147"/>
      <c r="J174" s="148">
        <f>ROUND(I174*H174,2)</f>
        <v>0</v>
      </c>
      <c r="K174" s="149"/>
      <c r="L174" s="32"/>
      <c r="M174" s="150" t="s">
        <v>1</v>
      </c>
      <c r="N174" s="151" t="s">
        <v>41</v>
      </c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54" t="s">
        <v>183</v>
      </c>
      <c r="AT174" s="154" t="s">
        <v>179</v>
      </c>
      <c r="AU174" s="154" t="s">
        <v>83</v>
      </c>
      <c r="AY174" s="17" t="s">
        <v>177</v>
      </c>
      <c r="BE174" s="155">
        <f>IF(N174="základná",J174,0)</f>
        <v>0</v>
      </c>
      <c r="BF174" s="155">
        <f>IF(N174="znížená",J174,0)</f>
        <v>0</v>
      </c>
      <c r="BG174" s="155">
        <f>IF(N174="zákl. prenesená",J174,0)</f>
        <v>0</v>
      </c>
      <c r="BH174" s="155">
        <f>IF(N174="zníž. prenesená",J174,0)</f>
        <v>0</v>
      </c>
      <c r="BI174" s="155">
        <f>IF(N174="nulová",J174,0)</f>
        <v>0</v>
      </c>
      <c r="BJ174" s="17" t="s">
        <v>118</v>
      </c>
      <c r="BK174" s="155">
        <f>ROUND(I174*H174,2)</f>
        <v>0</v>
      </c>
      <c r="BL174" s="17" t="s">
        <v>183</v>
      </c>
      <c r="BM174" s="154" t="s">
        <v>497</v>
      </c>
    </row>
    <row r="175" spans="2:65" s="1" customFormat="1" ht="24">
      <c r="B175" s="32"/>
      <c r="D175" s="157" t="s">
        <v>227</v>
      </c>
      <c r="F175" s="164" t="s">
        <v>2410</v>
      </c>
      <c r="I175" s="165"/>
      <c r="L175" s="32"/>
      <c r="M175" s="166"/>
      <c r="T175" s="59"/>
      <c r="AT175" s="17" t="s">
        <v>227</v>
      </c>
      <c r="AU175" s="17" t="s">
        <v>83</v>
      </c>
    </row>
    <row r="176" spans="2:65" s="1" customFormat="1" ht="24.25" customHeight="1">
      <c r="B176" s="141"/>
      <c r="C176" s="142" t="s">
        <v>341</v>
      </c>
      <c r="D176" s="142" t="s">
        <v>179</v>
      </c>
      <c r="E176" s="143" t="s">
        <v>2411</v>
      </c>
      <c r="F176" s="144" t="s">
        <v>2412</v>
      </c>
      <c r="G176" s="145" t="s">
        <v>329</v>
      </c>
      <c r="H176" s="146">
        <v>1</v>
      </c>
      <c r="I176" s="147"/>
      <c r="J176" s="148">
        <f>ROUND(I176*H176,2)</f>
        <v>0</v>
      </c>
      <c r="K176" s="149"/>
      <c r="L176" s="32"/>
      <c r="M176" s="150" t="s">
        <v>1</v>
      </c>
      <c r="N176" s="151" t="s">
        <v>41</v>
      </c>
      <c r="P176" s="152">
        <f>O176*H176</f>
        <v>0</v>
      </c>
      <c r="Q176" s="152">
        <v>0</v>
      </c>
      <c r="R176" s="152">
        <f>Q176*H176</f>
        <v>0</v>
      </c>
      <c r="S176" s="152">
        <v>0</v>
      </c>
      <c r="T176" s="153">
        <f>S176*H176</f>
        <v>0</v>
      </c>
      <c r="AR176" s="154" t="s">
        <v>183</v>
      </c>
      <c r="AT176" s="154" t="s">
        <v>179</v>
      </c>
      <c r="AU176" s="154" t="s">
        <v>83</v>
      </c>
      <c r="AY176" s="17" t="s">
        <v>177</v>
      </c>
      <c r="BE176" s="155">
        <f>IF(N176="základná",J176,0)</f>
        <v>0</v>
      </c>
      <c r="BF176" s="155">
        <f>IF(N176="znížená",J176,0)</f>
        <v>0</v>
      </c>
      <c r="BG176" s="155">
        <f>IF(N176="zákl. prenesená",J176,0)</f>
        <v>0</v>
      </c>
      <c r="BH176" s="155">
        <f>IF(N176="zníž. prenesená",J176,0)</f>
        <v>0</v>
      </c>
      <c r="BI176" s="155">
        <f>IF(N176="nulová",J176,0)</f>
        <v>0</v>
      </c>
      <c r="BJ176" s="17" t="s">
        <v>118</v>
      </c>
      <c r="BK176" s="155">
        <f>ROUND(I176*H176,2)</f>
        <v>0</v>
      </c>
      <c r="BL176" s="17" t="s">
        <v>183</v>
      </c>
      <c r="BM176" s="154" t="s">
        <v>508</v>
      </c>
    </row>
    <row r="177" spans="2:65" s="1" customFormat="1" ht="24">
      <c r="B177" s="32"/>
      <c r="D177" s="157" t="s">
        <v>227</v>
      </c>
      <c r="F177" s="164" t="s">
        <v>2413</v>
      </c>
      <c r="I177" s="165"/>
      <c r="L177" s="32"/>
      <c r="M177" s="166"/>
      <c r="T177" s="59"/>
      <c r="AT177" s="17" t="s">
        <v>227</v>
      </c>
      <c r="AU177" s="17" t="s">
        <v>83</v>
      </c>
    </row>
    <row r="178" spans="2:65" s="1" customFormat="1" ht="21.75" customHeight="1">
      <c r="B178" s="141"/>
      <c r="C178" s="142" t="s">
        <v>346</v>
      </c>
      <c r="D178" s="142" t="s">
        <v>179</v>
      </c>
      <c r="E178" s="143" t="s">
        <v>2414</v>
      </c>
      <c r="F178" s="144" t="s">
        <v>2415</v>
      </c>
      <c r="G178" s="145" t="s">
        <v>329</v>
      </c>
      <c r="H178" s="146">
        <v>2</v>
      </c>
      <c r="I178" s="147"/>
      <c r="J178" s="148">
        <f>ROUND(I178*H178,2)</f>
        <v>0</v>
      </c>
      <c r="K178" s="149"/>
      <c r="L178" s="32"/>
      <c r="M178" s="150" t="s">
        <v>1</v>
      </c>
      <c r="N178" s="151" t="s">
        <v>41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AR178" s="154" t="s">
        <v>183</v>
      </c>
      <c r="AT178" s="154" t="s">
        <v>179</v>
      </c>
      <c r="AU178" s="154" t="s">
        <v>83</v>
      </c>
      <c r="AY178" s="17" t="s">
        <v>177</v>
      </c>
      <c r="BE178" s="155">
        <f>IF(N178="základná",J178,0)</f>
        <v>0</v>
      </c>
      <c r="BF178" s="155">
        <f>IF(N178="znížená",J178,0)</f>
        <v>0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17" t="s">
        <v>118</v>
      </c>
      <c r="BK178" s="155">
        <f>ROUND(I178*H178,2)</f>
        <v>0</v>
      </c>
      <c r="BL178" s="17" t="s">
        <v>183</v>
      </c>
      <c r="BM178" s="154" t="s">
        <v>518</v>
      </c>
    </row>
    <row r="179" spans="2:65" s="1" customFormat="1" ht="24">
      <c r="B179" s="32"/>
      <c r="D179" s="157" t="s">
        <v>227</v>
      </c>
      <c r="F179" s="164" t="s">
        <v>2416</v>
      </c>
      <c r="I179" s="165"/>
      <c r="L179" s="32"/>
      <c r="M179" s="166"/>
      <c r="T179" s="59"/>
      <c r="AT179" s="17" t="s">
        <v>227</v>
      </c>
      <c r="AU179" s="17" t="s">
        <v>83</v>
      </c>
    </row>
    <row r="180" spans="2:65" s="1" customFormat="1" ht="24.25" customHeight="1">
      <c r="B180" s="141"/>
      <c r="C180" s="142" t="s">
        <v>351</v>
      </c>
      <c r="D180" s="142" t="s">
        <v>179</v>
      </c>
      <c r="E180" s="143" t="s">
        <v>2417</v>
      </c>
      <c r="F180" s="144" t="s">
        <v>2418</v>
      </c>
      <c r="G180" s="145" t="s">
        <v>329</v>
      </c>
      <c r="H180" s="146">
        <v>1</v>
      </c>
      <c r="I180" s="147"/>
      <c r="J180" s="148">
        <f>ROUND(I180*H180,2)</f>
        <v>0</v>
      </c>
      <c r="K180" s="149"/>
      <c r="L180" s="32"/>
      <c r="M180" s="150" t="s">
        <v>1</v>
      </c>
      <c r="N180" s="151" t="s">
        <v>41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AR180" s="154" t="s">
        <v>183</v>
      </c>
      <c r="AT180" s="154" t="s">
        <v>179</v>
      </c>
      <c r="AU180" s="154" t="s">
        <v>83</v>
      </c>
      <c r="AY180" s="17" t="s">
        <v>177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17" t="s">
        <v>118</v>
      </c>
      <c r="BK180" s="155">
        <f>ROUND(I180*H180,2)</f>
        <v>0</v>
      </c>
      <c r="BL180" s="17" t="s">
        <v>183</v>
      </c>
      <c r="BM180" s="154" t="s">
        <v>526</v>
      </c>
    </row>
    <row r="181" spans="2:65" s="1" customFormat="1" ht="24">
      <c r="B181" s="32"/>
      <c r="D181" s="157" t="s">
        <v>227</v>
      </c>
      <c r="F181" s="164" t="s">
        <v>2419</v>
      </c>
      <c r="I181" s="165"/>
      <c r="L181" s="32"/>
      <c r="M181" s="166"/>
      <c r="T181" s="59"/>
      <c r="AT181" s="17" t="s">
        <v>227</v>
      </c>
      <c r="AU181" s="17" t="s">
        <v>83</v>
      </c>
    </row>
    <row r="182" spans="2:65" s="1" customFormat="1" ht="24.25" customHeight="1">
      <c r="B182" s="141"/>
      <c r="C182" s="142" t="s">
        <v>355</v>
      </c>
      <c r="D182" s="142" t="s">
        <v>179</v>
      </c>
      <c r="E182" s="143" t="s">
        <v>2420</v>
      </c>
      <c r="F182" s="144" t="s">
        <v>2421</v>
      </c>
      <c r="G182" s="145" t="s">
        <v>329</v>
      </c>
      <c r="H182" s="146">
        <v>2</v>
      </c>
      <c r="I182" s="147"/>
      <c r="J182" s="148">
        <f>ROUND(I182*H182,2)</f>
        <v>0</v>
      </c>
      <c r="K182" s="149"/>
      <c r="L182" s="32"/>
      <c r="M182" s="150" t="s">
        <v>1</v>
      </c>
      <c r="N182" s="151" t="s">
        <v>41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54" t="s">
        <v>183</v>
      </c>
      <c r="AT182" s="154" t="s">
        <v>179</v>
      </c>
      <c r="AU182" s="154" t="s">
        <v>83</v>
      </c>
      <c r="AY182" s="17" t="s">
        <v>177</v>
      </c>
      <c r="BE182" s="155">
        <f>IF(N182="základná",J182,0)</f>
        <v>0</v>
      </c>
      <c r="BF182" s="155">
        <f>IF(N182="znížená",J182,0)</f>
        <v>0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7" t="s">
        <v>118</v>
      </c>
      <c r="BK182" s="155">
        <f>ROUND(I182*H182,2)</f>
        <v>0</v>
      </c>
      <c r="BL182" s="17" t="s">
        <v>183</v>
      </c>
      <c r="BM182" s="154" t="s">
        <v>543</v>
      </c>
    </row>
    <row r="183" spans="2:65" s="1" customFormat="1" ht="24">
      <c r="B183" s="32"/>
      <c r="D183" s="157" t="s">
        <v>227</v>
      </c>
      <c r="F183" s="164" t="s">
        <v>2422</v>
      </c>
      <c r="I183" s="165"/>
      <c r="L183" s="32"/>
      <c r="M183" s="166"/>
      <c r="T183" s="59"/>
      <c r="AT183" s="17" t="s">
        <v>227</v>
      </c>
      <c r="AU183" s="17" t="s">
        <v>83</v>
      </c>
    </row>
    <row r="184" spans="2:65" s="1" customFormat="1" ht="24.25" customHeight="1">
      <c r="B184" s="141"/>
      <c r="C184" s="142" t="s">
        <v>360</v>
      </c>
      <c r="D184" s="142" t="s">
        <v>179</v>
      </c>
      <c r="E184" s="143" t="s">
        <v>2423</v>
      </c>
      <c r="F184" s="144" t="s">
        <v>2424</v>
      </c>
      <c r="G184" s="145" t="s">
        <v>329</v>
      </c>
      <c r="H184" s="146">
        <v>3</v>
      </c>
      <c r="I184" s="147"/>
      <c r="J184" s="148">
        <f>ROUND(I184*H184,2)</f>
        <v>0</v>
      </c>
      <c r="K184" s="149"/>
      <c r="L184" s="32"/>
      <c r="M184" s="150" t="s">
        <v>1</v>
      </c>
      <c r="N184" s="151" t="s">
        <v>41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54" t="s">
        <v>183</v>
      </c>
      <c r="AT184" s="154" t="s">
        <v>179</v>
      </c>
      <c r="AU184" s="154" t="s">
        <v>83</v>
      </c>
      <c r="AY184" s="17" t="s">
        <v>177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7" t="s">
        <v>118</v>
      </c>
      <c r="BK184" s="155">
        <f>ROUND(I184*H184,2)</f>
        <v>0</v>
      </c>
      <c r="BL184" s="17" t="s">
        <v>183</v>
      </c>
      <c r="BM184" s="154" t="s">
        <v>555</v>
      </c>
    </row>
    <row r="185" spans="2:65" s="1" customFormat="1" ht="24">
      <c r="B185" s="32"/>
      <c r="D185" s="157" t="s">
        <v>227</v>
      </c>
      <c r="F185" s="164" t="s">
        <v>2425</v>
      </c>
      <c r="I185" s="165"/>
      <c r="L185" s="32"/>
      <c r="M185" s="166"/>
      <c r="T185" s="59"/>
      <c r="AT185" s="17" t="s">
        <v>227</v>
      </c>
      <c r="AU185" s="17" t="s">
        <v>83</v>
      </c>
    </row>
    <row r="186" spans="2:65" s="1" customFormat="1" ht="21.75" customHeight="1">
      <c r="B186" s="141"/>
      <c r="C186" s="142" t="s">
        <v>366</v>
      </c>
      <c r="D186" s="142" t="s">
        <v>179</v>
      </c>
      <c r="E186" s="143" t="s">
        <v>2426</v>
      </c>
      <c r="F186" s="144" t="s">
        <v>2427</v>
      </c>
      <c r="G186" s="145" t="s">
        <v>329</v>
      </c>
      <c r="H186" s="146">
        <v>7</v>
      </c>
      <c r="I186" s="147"/>
      <c r="J186" s="148">
        <f>ROUND(I186*H186,2)</f>
        <v>0</v>
      </c>
      <c r="K186" s="149"/>
      <c r="L186" s="32"/>
      <c r="M186" s="150" t="s">
        <v>1</v>
      </c>
      <c r="N186" s="151" t="s">
        <v>41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AR186" s="154" t="s">
        <v>183</v>
      </c>
      <c r="AT186" s="154" t="s">
        <v>179</v>
      </c>
      <c r="AU186" s="154" t="s">
        <v>83</v>
      </c>
      <c r="AY186" s="17" t="s">
        <v>177</v>
      </c>
      <c r="BE186" s="155">
        <f>IF(N186="základná",J186,0)</f>
        <v>0</v>
      </c>
      <c r="BF186" s="155">
        <f>IF(N186="znížená",J186,0)</f>
        <v>0</v>
      </c>
      <c r="BG186" s="155">
        <f>IF(N186="zákl. prenesená",J186,0)</f>
        <v>0</v>
      </c>
      <c r="BH186" s="155">
        <f>IF(N186="zníž. prenesená",J186,0)</f>
        <v>0</v>
      </c>
      <c r="BI186" s="155">
        <f>IF(N186="nulová",J186,0)</f>
        <v>0</v>
      </c>
      <c r="BJ186" s="17" t="s">
        <v>118</v>
      </c>
      <c r="BK186" s="155">
        <f>ROUND(I186*H186,2)</f>
        <v>0</v>
      </c>
      <c r="BL186" s="17" t="s">
        <v>183</v>
      </c>
      <c r="BM186" s="154" t="s">
        <v>563</v>
      </c>
    </row>
    <row r="187" spans="2:65" s="1" customFormat="1" ht="24">
      <c r="B187" s="32"/>
      <c r="D187" s="157" t="s">
        <v>227</v>
      </c>
      <c r="F187" s="164" t="s">
        <v>2428</v>
      </c>
      <c r="I187" s="165"/>
      <c r="L187" s="32"/>
      <c r="M187" s="166"/>
      <c r="T187" s="59"/>
      <c r="AT187" s="17" t="s">
        <v>227</v>
      </c>
      <c r="AU187" s="17" t="s">
        <v>83</v>
      </c>
    </row>
    <row r="188" spans="2:65" s="1" customFormat="1" ht="16.5" customHeight="1">
      <c r="B188" s="141"/>
      <c r="C188" s="142" t="s">
        <v>372</v>
      </c>
      <c r="D188" s="142" t="s">
        <v>179</v>
      </c>
      <c r="E188" s="143" t="s">
        <v>2429</v>
      </c>
      <c r="F188" s="144" t="s">
        <v>2430</v>
      </c>
      <c r="G188" s="145" t="s">
        <v>2319</v>
      </c>
      <c r="H188" s="146">
        <v>1</v>
      </c>
      <c r="I188" s="147"/>
      <c r="J188" s="148">
        <f>ROUND(I188*H188,2)</f>
        <v>0</v>
      </c>
      <c r="K188" s="149"/>
      <c r="L188" s="32"/>
      <c r="M188" s="150" t="s">
        <v>1</v>
      </c>
      <c r="N188" s="151" t="s">
        <v>41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54" t="s">
        <v>183</v>
      </c>
      <c r="AT188" s="154" t="s">
        <v>179</v>
      </c>
      <c r="AU188" s="154" t="s">
        <v>83</v>
      </c>
      <c r="AY188" s="17" t="s">
        <v>177</v>
      </c>
      <c r="BE188" s="155">
        <f>IF(N188="základná",J188,0)</f>
        <v>0</v>
      </c>
      <c r="BF188" s="155">
        <f>IF(N188="znížená",J188,0)</f>
        <v>0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7" t="s">
        <v>118</v>
      </c>
      <c r="BK188" s="155">
        <f>ROUND(I188*H188,2)</f>
        <v>0</v>
      </c>
      <c r="BL188" s="17" t="s">
        <v>183</v>
      </c>
      <c r="BM188" s="154" t="s">
        <v>572</v>
      </c>
    </row>
    <row r="189" spans="2:65" s="1" customFormat="1" ht="16.5" customHeight="1">
      <c r="B189" s="141"/>
      <c r="C189" s="142" t="s">
        <v>376</v>
      </c>
      <c r="D189" s="142" t="s">
        <v>179</v>
      </c>
      <c r="E189" s="143" t="s">
        <v>2431</v>
      </c>
      <c r="F189" s="144" t="s">
        <v>2432</v>
      </c>
      <c r="G189" s="145" t="s">
        <v>329</v>
      </c>
      <c r="H189" s="146">
        <v>82</v>
      </c>
      <c r="I189" s="147"/>
      <c r="J189" s="148">
        <f>ROUND(I189*H189,2)</f>
        <v>0</v>
      </c>
      <c r="K189" s="149"/>
      <c r="L189" s="32"/>
      <c r="M189" s="150" t="s">
        <v>1</v>
      </c>
      <c r="N189" s="151" t="s">
        <v>41</v>
      </c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AR189" s="154" t="s">
        <v>183</v>
      </c>
      <c r="AT189" s="154" t="s">
        <v>179</v>
      </c>
      <c r="AU189" s="154" t="s">
        <v>83</v>
      </c>
      <c r="AY189" s="17" t="s">
        <v>177</v>
      </c>
      <c r="BE189" s="155">
        <f>IF(N189="základná",J189,0)</f>
        <v>0</v>
      </c>
      <c r="BF189" s="155">
        <f>IF(N189="znížená",J189,0)</f>
        <v>0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7" t="s">
        <v>118</v>
      </c>
      <c r="BK189" s="155">
        <f>ROUND(I189*H189,2)</f>
        <v>0</v>
      </c>
      <c r="BL189" s="17" t="s">
        <v>183</v>
      </c>
      <c r="BM189" s="154" t="s">
        <v>582</v>
      </c>
    </row>
    <row r="190" spans="2:65" s="1" customFormat="1" ht="16.5" customHeight="1">
      <c r="B190" s="141"/>
      <c r="C190" s="142" t="s">
        <v>381</v>
      </c>
      <c r="D190" s="142" t="s">
        <v>179</v>
      </c>
      <c r="E190" s="143" t="s">
        <v>2433</v>
      </c>
      <c r="F190" s="144" t="s">
        <v>2434</v>
      </c>
      <c r="G190" s="145" t="s">
        <v>329</v>
      </c>
      <c r="H190" s="146">
        <v>1</v>
      </c>
      <c r="I190" s="147"/>
      <c r="J190" s="148">
        <f>ROUND(I190*H190,2)</f>
        <v>0</v>
      </c>
      <c r="K190" s="149"/>
      <c r="L190" s="32"/>
      <c r="M190" s="150" t="s">
        <v>1</v>
      </c>
      <c r="N190" s="151" t="s">
        <v>41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54" t="s">
        <v>183</v>
      </c>
      <c r="AT190" s="154" t="s">
        <v>179</v>
      </c>
      <c r="AU190" s="154" t="s">
        <v>83</v>
      </c>
      <c r="AY190" s="17" t="s">
        <v>177</v>
      </c>
      <c r="BE190" s="155">
        <f>IF(N190="základná",J190,0)</f>
        <v>0</v>
      </c>
      <c r="BF190" s="155">
        <f>IF(N190="znížená",J190,0)</f>
        <v>0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7" t="s">
        <v>118</v>
      </c>
      <c r="BK190" s="155">
        <f>ROUND(I190*H190,2)</f>
        <v>0</v>
      </c>
      <c r="BL190" s="17" t="s">
        <v>183</v>
      </c>
      <c r="BM190" s="154" t="s">
        <v>593</v>
      </c>
    </row>
    <row r="191" spans="2:65" s="1" customFormat="1" ht="21.75" customHeight="1">
      <c r="B191" s="141"/>
      <c r="C191" s="142" t="s">
        <v>390</v>
      </c>
      <c r="D191" s="142" t="s">
        <v>179</v>
      </c>
      <c r="E191" s="143" t="s">
        <v>2435</v>
      </c>
      <c r="F191" s="144" t="s">
        <v>2436</v>
      </c>
      <c r="G191" s="145" t="s">
        <v>329</v>
      </c>
      <c r="H191" s="146">
        <v>100</v>
      </c>
      <c r="I191" s="147"/>
      <c r="J191" s="148">
        <f>ROUND(I191*H191,2)</f>
        <v>0</v>
      </c>
      <c r="K191" s="149"/>
      <c r="L191" s="32"/>
      <c r="M191" s="150" t="s">
        <v>1</v>
      </c>
      <c r="N191" s="151" t="s">
        <v>41</v>
      </c>
      <c r="P191" s="152">
        <f>O191*H191</f>
        <v>0</v>
      </c>
      <c r="Q191" s="152">
        <v>0</v>
      </c>
      <c r="R191" s="152">
        <f>Q191*H191</f>
        <v>0</v>
      </c>
      <c r="S191" s="152">
        <v>0</v>
      </c>
      <c r="T191" s="153">
        <f>S191*H191</f>
        <v>0</v>
      </c>
      <c r="AR191" s="154" t="s">
        <v>183</v>
      </c>
      <c r="AT191" s="154" t="s">
        <v>179</v>
      </c>
      <c r="AU191" s="154" t="s">
        <v>83</v>
      </c>
      <c r="AY191" s="17" t="s">
        <v>177</v>
      </c>
      <c r="BE191" s="155">
        <f>IF(N191="základná",J191,0)</f>
        <v>0</v>
      </c>
      <c r="BF191" s="155">
        <f>IF(N191="znížená",J191,0)</f>
        <v>0</v>
      </c>
      <c r="BG191" s="155">
        <f>IF(N191="zákl. prenesená",J191,0)</f>
        <v>0</v>
      </c>
      <c r="BH191" s="155">
        <f>IF(N191="zníž. prenesená",J191,0)</f>
        <v>0</v>
      </c>
      <c r="BI191" s="155">
        <f>IF(N191="nulová",J191,0)</f>
        <v>0</v>
      </c>
      <c r="BJ191" s="17" t="s">
        <v>118</v>
      </c>
      <c r="BK191" s="155">
        <f>ROUND(I191*H191,2)</f>
        <v>0</v>
      </c>
      <c r="BL191" s="17" t="s">
        <v>183</v>
      </c>
      <c r="BM191" s="154" t="s">
        <v>601</v>
      </c>
    </row>
    <row r="192" spans="2:65" s="1" customFormat="1" ht="24">
      <c r="B192" s="32"/>
      <c r="D192" s="157" t="s">
        <v>227</v>
      </c>
      <c r="F192" s="164" t="s">
        <v>2437</v>
      </c>
      <c r="I192" s="165"/>
      <c r="L192" s="32"/>
      <c r="M192" s="166"/>
      <c r="T192" s="59"/>
      <c r="AT192" s="17" t="s">
        <v>227</v>
      </c>
      <c r="AU192" s="17" t="s">
        <v>83</v>
      </c>
    </row>
    <row r="193" spans="2:65" s="1" customFormat="1" ht="16.5" customHeight="1">
      <c r="B193" s="141"/>
      <c r="C193" s="142" t="s">
        <v>398</v>
      </c>
      <c r="D193" s="142" t="s">
        <v>179</v>
      </c>
      <c r="E193" s="143" t="s">
        <v>2438</v>
      </c>
      <c r="F193" s="144" t="s">
        <v>2439</v>
      </c>
      <c r="G193" s="145" t="s">
        <v>329</v>
      </c>
      <c r="H193" s="146">
        <v>1</v>
      </c>
      <c r="I193" s="147"/>
      <c r="J193" s="148">
        <f t="shared" ref="J193:J198" si="0">ROUND(I193*H193,2)</f>
        <v>0</v>
      </c>
      <c r="K193" s="149"/>
      <c r="L193" s="32"/>
      <c r="M193" s="150" t="s">
        <v>1</v>
      </c>
      <c r="N193" s="151" t="s">
        <v>41</v>
      </c>
      <c r="P193" s="152">
        <f t="shared" ref="P193:P198" si="1">O193*H193</f>
        <v>0</v>
      </c>
      <c r="Q193" s="152">
        <v>0</v>
      </c>
      <c r="R193" s="152">
        <f t="shared" ref="R193:R198" si="2">Q193*H193</f>
        <v>0</v>
      </c>
      <c r="S193" s="152">
        <v>0</v>
      </c>
      <c r="T193" s="153">
        <f t="shared" ref="T193:T198" si="3">S193*H193</f>
        <v>0</v>
      </c>
      <c r="AR193" s="154" t="s">
        <v>183</v>
      </c>
      <c r="AT193" s="154" t="s">
        <v>179</v>
      </c>
      <c r="AU193" s="154" t="s">
        <v>83</v>
      </c>
      <c r="AY193" s="17" t="s">
        <v>177</v>
      </c>
      <c r="BE193" s="155">
        <f t="shared" ref="BE193:BE198" si="4">IF(N193="základná",J193,0)</f>
        <v>0</v>
      </c>
      <c r="BF193" s="155">
        <f t="shared" ref="BF193:BF198" si="5">IF(N193="znížená",J193,0)</f>
        <v>0</v>
      </c>
      <c r="BG193" s="155">
        <f t="shared" ref="BG193:BG198" si="6">IF(N193="zákl. prenesená",J193,0)</f>
        <v>0</v>
      </c>
      <c r="BH193" s="155">
        <f t="shared" ref="BH193:BH198" si="7">IF(N193="zníž. prenesená",J193,0)</f>
        <v>0</v>
      </c>
      <c r="BI193" s="155">
        <f t="shared" ref="BI193:BI198" si="8">IF(N193="nulová",J193,0)</f>
        <v>0</v>
      </c>
      <c r="BJ193" s="17" t="s">
        <v>118</v>
      </c>
      <c r="BK193" s="155">
        <f t="shared" ref="BK193:BK198" si="9">ROUND(I193*H193,2)</f>
        <v>0</v>
      </c>
      <c r="BL193" s="17" t="s">
        <v>183</v>
      </c>
      <c r="BM193" s="154" t="s">
        <v>611</v>
      </c>
    </row>
    <row r="194" spans="2:65" s="1" customFormat="1" ht="16.5" customHeight="1">
      <c r="B194" s="141"/>
      <c r="C194" s="142" t="s">
        <v>405</v>
      </c>
      <c r="D194" s="142" t="s">
        <v>179</v>
      </c>
      <c r="E194" s="143" t="s">
        <v>2440</v>
      </c>
      <c r="F194" s="144" t="s">
        <v>1996</v>
      </c>
      <c r="G194" s="145" t="s">
        <v>329</v>
      </c>
      <c r="H194" s="146">
        <v>1</v>
      </c>
      <c r="I194" s="147"/>
      <c r="J194" s="148">
        <f t="shared" si="0"/>
        <v>0</v>
      </c>
      <c r="K194" s="149"/>
      <c r="L194" s="32"/>
      <c r="M194" s="150" t="s">
        <v>1</v>
      </c>
      <c r="N194" s="151" t="s">
        <v>41</v>
      </c>
      <c r="P194" s="152">
        <f t="shared" si="1"/>
        <v>0</v>
      </c>
      <c r="Q194" s="152">
        <v>0</v>
      </c>
      <c r="R194" s="152">
        <f t="shared" si="2"/>
        <v>0</v>
      </c>
      <c r="S194" s="152">
        <v>0</v>
      </c>
      <c r="T194" s="153">
        <f t="shared" si="3"/>
        <v>0</v>
      </c>
      <c r="AR194" s="154" t="s">
        <v>183</v>
      </c>
      <c r="AT194" s="154" t="s">
        <v>179</v>
      </c>
      <c r="AU194" s="154" t="s">
        <v>83</v>
      </c>
      <c r="AY194" s="17" t="s">
        <v>177</v>
      </c>
      <c r="BE194" s="155">
        <f t="shared" si="4"/>
        <v>0</v>
      </c>
      <c r="BF194" s="155">
        <f t="shared" si="5"/>
        <v>0</v>
      </c>
      <c r="BG194" s="155">
        <f t="shared" si="6"/>
        <v>0</v>
      </c>
      <c r="BH194" s="155">
        <f t="shared" si="7"/>
        <v>0</v>
      </c>
      <c r="BI194" s="155">
        <f t="shared" si="8"/>
        <v>0</v>
      </c>
      <c r="BJ194" s="17" t="s">
        <v>118</v>
      </c>
      <c r="BK194" s="155">
        <f t="shared" si="9"/>
        <v>0</v>
      </c>
      <c r="BL194" s="17" t="s">
        <v>183</v>
      </c>
      <c r="BM194" s="154" t="s">
        <v>619</v>
      </c>
    </row>
    <row r="195" spans="2:65" s="1" customFormat="1" ht="16.5" customHeight="1">
      <c r="B195" s="141"/>
      <c r="C195" s="142" t="s">
        <v>414</v>
      </c>
      <c r="D195" s="142" t="s">
        <v>179</v>
      </c>
      <c r="E195" s="143" t="s">
        <v>2441</v>
      </c>
      <c r="F195" s="144" t="s">
        <v>2442</v>
      </c>
      <c r="G195" s="145" t="s">
        <v>329</v>
      </c>
      <c r="H195" s="146">
        <v>1</v>
      </c>
      <c r="I195" s="147"/>
      <c r="J195" s="148">
        <f t="shared" si="0"/>
        <v>0</v>
      </c>
      <c r="K195" s="149"/>
      <c r="L195" s="32"/>
      <c r="M195" s="150" t="s">
        <v>1</v>
      </c>
      <c r="N195" s="151" t="s">
        <v>41</v>
      </c>
      <c r="P195" s="152">
        <f t="shared" si="1"/>
        <v>0</v>
      </c>
      <c r="Q195" s="152">
        <v>0</v>
      </c>
      <c r="R195" s="152">
        <f t="shared" si="2"/>
        <v>0</v>
      </c>
      <c r="S195" s="152">
        <v>0</v>
      </c>
      <c r="T195" s="153">
        <f t="shared" si="3"/>
        <v>0</v>
      </c>
      <c r="AR195" s="154" t="s">
        <v>183</v>
      </c>
      <c r="AT195" s="154" t="s">
        <v>179</v>
      </c>
      <c r="AU195" s="154" t="s">
        <v>83</v>
      </c>
      <c r="AY195" s="17" t="s">
        <v>177</v>
      </c>
      <c r="BE195" s="155">
        <f t="shared" si="4"/>
        <v>0</v>
      </c>
      <c r="BF195" s="155">
        <f t="shared" si="5"/>
        <v>0</v>
      </c>
      <c r="BG195" s="155">
        <f t="shared" si="6"/>
        <v>0</v>
      </c>
      <c r="BH195" s="155">
        <f t="shared" si="7"/>
        <v>0</v>
      </c>
      <c r="BI195" s="155">
        <f t="shared" si="8"/>
        <v>0</v>
      </c>
      <c r="BJ195" s="17" t="s">
        <v>118</v>
      </c>
      <c r="BK195" s="155">
        <f t="shared" si="9"/>
        <v>0</v>
      </c>
      <c r="BL195" s="17" t="s">
        <v>183</v>
      </c>
      <c r="BM195" s="154" t="s">
        <v>628</v>
      </c>
    </row>
    <row r="196" spans="2:65" s="1" customFormat="1" ht="16.5" customHeight="1">
      <c r="B196" s="141"/>
      <c r="C196" s="142" t="s">
        <v>420</v>
      </c>
      <c r="D196" s="142" t="s">
        <v>179</v>
      </c>
      <c r="E196" s="143" t="s">
        <v>2443</v>
      </c>
      <c r="F196" s="144" t="s">
        <v>2444</v>
      </c>
      <c r="G196" s="145" t="s">
        <v>329</v>
      </c>
      <c r="H196" s="146">
        <v>32</v>
      </c>
      <c r="I196" s="147"/>
      <c r="J196" s="148">
        <f t="shared" si="0"/>
        <v>0</v>
      </c>
      <c r="K196" s="149"/>
      <c r="L196" s="32"/>
      <c r="M196" s="150" t="s">
        <v>1</v>
      </c>
      <c r="N196" s="151" t="s">
        <v>41</v>
      </c>
      <c r="P196" s="152">
        <f t="shared" si="1"/>
        <v>0</v>
      </c>
      <c r="Q196" s="152">
        <v>0</v>
      </c>
      <c r="R196" s="152">
        <f t="shared" si="2"/>
        <v>0</v>
      </c>
      <c r="S196" s="152">
        <v>0</v>
      </c>
      <c r="T196" s="153">
        <f t="shared" si="3"/>
        <v>0</v>
      </c>
      <c r="AR196" s="154" t="s">
        <v>183</v>
      </c>
      <c r="AT196" s="154" t="s">
        <v>179</v>
      </c>
      <c r="AU196" s="154" t="s">
        <v>83</v>
      </c>
      <c r="AY196" s="17" t="s">
        <v>177</v>
      </c>
      <c r="BE196" s="155">
        <f t="shared" si="4"/>
        <v>0</v>
      </c>
      <c r="BF196" s="155">
        <f t="shared" si="5"/>
        <v>0</v>
      </c>
      <c r="BG196" s="155">
        <f t="shared" si="6"/>
        <v>0</v>
      </c>
      <c r="BH196" s="155">
        <f t="shared" si="7"/>
        <v>0</v>
      </c>
      <c r="BI196" s="155">
        <f t="shared" si="8"/>
        <v>0</v>
      </c>
      <c r="BJ196" s="17" t="s">
        <v>118</v>
      </c>
      <c r="BK196" s="155">
        <f t="shared" si="9"/>
        <v>0</v>
      </c>
      <c r="BL196" s="17" t="s">
        <v>183</v>
      </c>
      <c r="BM196" s="154" t="s">
        <v>639</v>
      </c>
    </row>
    <row r="197" spans="2:65" s="1" customFormat="1" ht="16.5" customHeight="1">
      <c r="B197" s="141"/>
      <c r="C197" s="142" t="s">
        <v>426</v>
      </c>
      <c r="D197" s="142" t="s">
        <v>179</v>
      </c>
      <c r="E197" s="143" t="s">
        <v>2445</v>
      </c>
      <c r="F197" s="144" t="s">
        <v>2446</v>
      </c>
      <c r="G197" s="145" t="s">
        <v>329</v>
      </c>
      <c r="H197" s="146">
        <v>7</v>
      </c>
      <c r="I197" s="147"/>
      <c r="J197" s="148">
        <f t="shared" si="0"/>
        <v>0</v>
      </c>
      <c r="K197" s="149"/>
      <c r="L197" s="32"/>
      <c r="M197" s="150" t="s">
        <v>1</v>
      </c>
      <c r="N197" s="151" t="s">
        <v>41</v>
      </c>
      <c r="P197" s="152">
        <f t="shared" si="1"/>
        <v>0</v>
      </c>
      <c r="Q197" s="152">
        <v>0</v>
      </c>
      <c r="R197" s="152">
        <f t="shared" si="2"/>
        <v>0</v>
      </c>
      <c r="S197" s="152">
        <v>0</v>
      </c>
      <c r="T197" s="153">
        <f t="shared" si="3"/>
        <v>0</v>
      </c>
      <c r="AR197" s="154" t="s">
        <v>183</v>
      </c>
      <c r="AT197" s="154" t="s">
        <v>179</v>
      </c>
      <c r="AU197" s="154" t="s">
        <v>83</v>
      </c>
      <c r="AY197" s="17" t="s">
        <v>177</v>
      </c>
      <c r="BE197" s="155">
        <f t="shared" si="4"/>
        <v>0</v>
      </c>
      <c r="BF197" s="155">
        <f t="shared" si="5"/>
        <v>0</v>
      </c>
      <c r="BG197" s="155">
        <f t="shared" si="6"/>
        <v>0</v>
      </c>
      <c r="BH197" s="155">
        <f t="shared" si="7"/>
        <v>0</v>
      </c>
      <c r="BI197" s="155">
        <f t="shared" si="8"/>
        <v>0</v>
      </c>
      <c r="BJ197" s="17" t="s">
        <v>118</v>
      </c>
      <c r="BK197" s="155">
        <f t="shared" si="9"/>
        <v>0</v>
      </c>
      <c r="BL197" s="17" t="s">
        <v>183</v>
      </c>
      <c r="BM197" s="154" t="s">
        <v>647</v>
      </c>
    </row>
    <row r="198" spans="2:65" s="1" customFormat="1" ht="16.5" customHeight="1">
      <c r="B198" s="141"/>
      <c r="C198" s="142" t="s">
        <v>430</v>
      </c>
      <c r="D198" s="142" t="s">
        <v>179</v>
      </c>
      <c r="E198" s="143" t="s">
        <v>2447</v>
      </c>
      <c r="F198" s="144" t="s">
        <v>2448</v>
      </c>
      <c r="G198" s="145" t="s">
        <v>329</v>
      </c>
      <c r="H198" s="146">
        <v>2</v>
      </c>
      <c r="I198" s="147"/>
      <c r="J198" s="148">
        <f t="shared" si="0"/>
        <v>0</v>
      </c>
      <c r="K198" s="149"/>
      <c r="L198" s="32"/>
      <c r="M198" s="150" t="s">
        <v>1</v>
      </c>
      <c r="N198" s="151" t="s">
        <v>41</v>
      </c>
      <c r="P198" s="152">
        <f t="shared" si="1"/>
        <v>0</v>
      </c>
      <c r="Q198" s="152">
        <v>0</v>
      </c>
      <c r="R198" s="152">
        <f t="shared" si="2"/>
        <v>0</v>
      </c>
      <c r="S198" s="152">
        <v>0</v>
      </c>
      <c r="T198" s="153">
        <f t="shared" si="3"/>
        <v>0</v>
      </c>
      <c r="AR198" s="154" t="s">
        <v>183</v>
      </c>
      <c r="AT198" s="154" t="s">
        <v>179</v>
      </c>
      <c r="AU198" s="154" t="s">
        <v>83</v>
      </c>
      <c r="AY198" s="17" t="s">
        <v>177</v>
      </c>
      <c r="BE198" s="155">
        <f t="shared" si="4"/>
        <v>0</v>
      </c>
      <c r="BF198" s="155">
        <f t="shared" si="5"/>
        <v>0</v>
      </c>
      <c r="BG198" s="155">
        <f t="shared" si="6"/>
        <v>0</v>
      </c>
      <c r="BH198" s="155">
        <f t="shared" si="7"/>
        <v>0</v>
      </c>
      <c r="BI198" s="155">
        <f t="shared" si="8"/>
        <v>0</v>
      </c>
      <c r="BJ198" s="17" t="s">
        <v>118</v>
      </c>
      <c r="BK198" s="155">
        <f t="shared" si="9"/>
        <v>0</v>
      </c>
      <c r="BL198" s="17" t="s">
        <v>183</v>
      </c>
      <c r="BM198" s="154" t="s">
        <v>656</v>
      </c>
    </row>
    <row r="199" spans="2:65" s="11" customFormat="1" ht="26" customHeight="1">
      <c r="B199" s="130"/>
      <c r="D199" s="131" t="s">
        <v>74</v>
      </c>
      <c r="E199" s="132" t="s">
        <v>963</v>
      </c>
      <c r="F199" s="132" t="s">
        <v>2449</v>
      </c>
      <c r="I199" s="133"/>
      <c r="J199" s="120">
        <f>BK199</f>
        <v>0</v>
      </c>
      <c r="L199" s="130"/>
      <c r="M199" s="134"/>
      <c r="P199" s="135">
        <f>SUM(P200:P232)</f>
        <v>0</v>
      </c>
      <c r="R199" s="135">
        <f>SUM(R200:R232)</f>
        <v>0</v>
      </c>
      <c r="T199" s="136">
        <f>SUM(T200:T232)</f>
        <v>0</v>
      </c>
      <c r="AR199" s="131" t="s">
        <v>83</v>
      </c>
      <c r="AT199" s="137" t="s">
        <v>74</v>
      </c>
      <c r="AU199" s="137" t="s">
        <v>75</v>
      </c>
      <c r="AY199" s="131" t="s">
        <v>177</v>
      </c>
      <c r="BK199" s="138">
        <f>SUM(BK200:BK232)</f>
        <v>0</v>
      </c>
    </row>
    <row r="200" spans="2:65" s="1" customFormat="1" ht="24.25" customHeight="1">
      <c r="B200" s="141"/>
      <c r="C200" s="142" t="s">
        <v>436</v>
      </c>
      <c r="D200" s="142" t="s">
        <v>179</v>
      </c>
      <c r="E200" s="143" t="s">
        <v>2450</v>
      </c>
      <c r="F200" s="144" t="s">
        <v>2451</v>
      </c>
      <c r="G200" s="145" t="s">
        <v>329</v>
      </c>
      <c r="H200" s="146">
        <v>1</v>
      </c>
      <c r="I200" s="147"/>
      <c r="J200" s="148">
        <f>ROUND(I200*H200,2)</f>
        <v>0</v>
      </c>
      <c r="K200" s="149"/>
      <c r="L200" s="32"/>
      <c r="M200" s="150" t="s">
        <v>1</v>
      </c>
      <c r="N200" s="151" t="s">
        <v>41</v>
      </c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AR200" s="154" t="s">
        <v>183</v>
      </c>
      <c r="AT200" s="154" t="s">
        <v>179</v>
      </c>
      <c r="AU200" s="154" t="s">
        <v>83</v>
      </c>
      <c r="AY200" s="17" t="s">
        <v>177</v>
      </c>
      <c r="BE200" s="155">
        <f>IF(N200="základná",J200,0)</f>
        <v>0</v>
      </c>
      <c r="BF200" s="155">
        <f>IF(N200="znížená",J200,0)</f>
        <v>0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7" t="s">
        <v>118</v>
      </c>
      <c r="BK200" s="155">
        <f>ROUND(I200*H200,2)</f>
        <v>0</v>
      </c>
      <c r="BL200" s="17" t="s">
        <v>183</v>
      </c>
      <c r="BM200" s="154" t="s">
        <v>667</v>
      </c>
    </row>
    <row r="201" spans="2:65" s="1" customFormat="1" ht="24">
      <c r="B201" s="32"/>
      <c r="D201" s="157" t="s">
        <v>227</v>
      </c>
      <c r="F201" s="164" t="s">
        <v>2452</v>
      </c>
      <c r="I201" s="165"/>
      <c r="L201" s="32"/>
      <c r="M201" s="166"/>
      <c r="T201" s="59"/>
      <c r="AT201" s="17" t="s">
        <v>227</v>
      </c>
      <c r="AU201" s="17" t="s">
        <v>83</v>
      </c>
    </row>
    <row r="202" spans="2:65" s="1" customFormat="1" ht="16.5" customHeight="1">
      <c r="B202" s="141"/>
      <c r="C202" s="142" t="s">
        <v>440</v>
      </c>
      <c r="D202" s="142" t="s">
        <v>179</v>
      </c>
      <c r="E202" s="143" t="s">
        <v>2453</v>
      </c>
      <c r="F202" s="144" t="s">
        <v>2454</v>
      </c>
      <c r="G202" s="145" t="s">
        <v>329</v>
      </c>
      <c r="H202" s="146">
        <v>1</v>
      </c>
      <c r="I202" s="147"/>
      <c r="J202" s="148">
        <f>ROUND(I202*H202,2)</f>
        <v>0</v>
      </c>
      <c r="K202" s="149"/>
      <c r="L202" s="32"/>
      <c r="M202" s="150" t="s">
        <v>1</v>
      </c>
      <c r="N202" s="151" t="s">
        <v>41</v>
      </c>
      <c r="P202" s="152">
        <f>O202*H202</f>
        <v>0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AR202" s="154" t="s">
        <v>183</v>
      </c>
      <c r="AT202" s="154" t="s">
        <v>179</v>
      </c>
      <c r="AU202" s="154" t="s">
        <v>83</v>
      </c>
      <c r="AY202" s="17" t="s">
        <v>177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7" t="s">
        <v>118</v>
      </c>
      <c r="BK202" s="155">
        <f>ROUND(I202*H202,2)</f>
        <v>0</v>
      </c>
      <c r="BL202" s="17" t="s">
        <v>183</v>
      </c>
      <c r="BM202" s="154" t="s">
        <v>678</v>
      </c>
    </row>
    <row r="203" spans="2:65" s="1" customFormat="1" ht="24">
      <c r="B203" s="32"/>
      <c r="D203" s="157" t="s">
        <v>227</v>
      </c>
      <c r="F203" s="164" t="s">
        <v>2455</v>
      </c>
      <c r="I203" s="165"/>
      <c r="L203" s="32"/>
      <c r="M203" s="166"/>
      <c r="T203" s="59"/>
      <c r="AT203" s="17" t="s">
        <v>227</v>
      </c>
      <c r="AU203" s="17" t="s">
        <v>83</v>
      </c>
    </row>
    <row r="204" spans="2:65" s="1" customFormat="1" ht="16.5" customHeight="1">
      <c r="B204" s="141"/>
      <c r="C204" s="142" t="s">
        <v>445</v>
      </c>
      <c r="D204" s="142" t="s">
        <v>179</v>
      </c>
      <c r="E204" s="143" t="s">
        <v>2456</v>
      </c>
      <c r="F204" s="144" t="s">
        <v>2457</v>
      </c>
      <c r="G204" s="145" t="s">
        <v>329</v>
      </c>
      <c r="H204" s="146">
        <v>2</v>
      </c>
      <c r="I204" s="147"/>
      <c r="J204" s="148">
        <f>ROUND(I204*H204,2)</f>
        <v>0</v>
      </c>
      <c r="K204" s="149"/>
      <c r="L204" s="32"/>
      <c r="M204" s="150" t="s">
        <v>1</v>
      </c>
      <c r="N204" s="151" t="s">
        <v>41</v>
      </c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AR204" s="154" t="s">
        <v>183</v>
      </c>
      <c r="AT204" s="154" t="s">
        <v>179</v>
      </c>
      <c r="AU204" s="154" t="s">
        <v>83</v>
      </c>
      <c r="AY204" s="17" t="s">
        <v>177</v>
      </c>
      <c r="BE204" s="155">
        <f>IF(N204="základná",J204,0)</f>
        <v>0</v>
      </c>
      <c r="BF204" s="155">
        <f>IF(N204="znížená",J204,0)</f>
        <v>0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7" t="s">
        <v>118</v>
      </c>
      <c r="BK204" s="155">
        <f>ROUND(I204*H204,2)</f>
        <v>0</v>
      </c>
      <c r="BL204" s="17" t="s">
        <v>183</v>
      </c>
      <c r="BM204" s="154" t="s">
        <v>688</v>
      </c>
    </row>
    <row r="205" spans="2:65" s="1" customFormat="1" ht="24">
      <c r="B205" s="32"/>
      <c r="D205" s="157" t="s">
        <v>227</v>
      </c>
      <c r="F205" s="164" t="s">
        <v>2458</v>
      </c>
      <c r="I205" s="165"/>
      <c r="L205" s="32"/>
      <c r="M205" s="166"/>
      <c r="T205" s="59"/>
      <c r="AT205" s="17" t="s">
        <v>227</v>
      </c>
      <c r="AU205" s="17" t="s">
        <v>83</v>
      </c>
    </row>
    <row r="206" spans="2:65" s="1" customFormat="1" ht="16.5" customHeight="1">
      <c r="B206" s="141"/>
      <c r="C206" s="142" t="s">
        <v>453</v>
      </c>
      <c r="D206" s="142" t="s">
        <v>179</v>
      </c>
      <c r="E206" s="143" t="s">
        <v>2459</v>
      </c>
      <c r="F206" s="144" t="s">
        <v>2460</v>
      </c>
      <c r="G206" s="145" t="s">
        <v>329</v>
      </c>
      <c r="H206" s="146">
        <v>2</v>
      </c>
      <c r="I206" s="147"/>
      <c r="J206" s="148">
        <f>ROUND(I206*H206,2)</f>
        <v>0</v>
      </c>
      <c r="K206" s="149"/>
      <c r="L206" s="32"/>
      <c r="M206" s="150" t="s">
        <v>1</v>
      </c>
      <c r="N206" s="151" t="s">
        <v>41</v>
      </c>
      <c r="P206" s="152">
        <f>O206*H206</f>
        <v>0</v>
      </c>
      <c r="Q206" s="152">
        <v>0</v>
      </c>
      <c r="R206" s="152">
        <f>Q206*H206</f>
        <v>0</v>
      </c>
      <c r="S206" s="152">
        <v>0</v>
      </c>
      <c r="T206" s="153">
        <f>S206*H206</f>
        <v>0</v>
      </c>
      <c r="AR206" s="154" t="s">
        <v>183</v>
      </c>
      <c r="AT206" s="154" t="s">
        <v>179</v>
      </c>
      <c r="AU206" s="154" t="s">
        <v>83</v>
      </c>
      <c r="AY206" s="17" t="s">
        <v>177</v>
      </c>
      <c r="BE206" s="155">
        <f>IF(N206="základná",J206,0)</f>
        <v>0</v>
      </c>
      <c r="BF206" s="155">
        <f>IF(N206="znížená",J206,0)</f>
        <v>0</v>
      </c>
      <c r="BG206" s="155">
        <f>IF(N206="zákl. prenesená",J206,0)</f>
        <v>0</v>
      </c>
      <c r="BH206" s="155">
        <f>IF(N206="zníž. prenesená",J206,0)</f>
        <v>0</v>
      </c>
      <c r="BI206" s="155">
        <f>IF(N206="nulová",J206,0)</f>
        <v>0</v>
      </c>
      <c r="BJ206" s="17" t="s">
        <v>118</v>
      </c>
      <c r="BK206" s="155">
        <f>ROUND(I206*H206,2)</f>
        <v>0</v>
      </c>
      <c r="BL206" s="17" t="s">
        <v>183</v>
      </c>
      <c r="BM206" s="154" t="s">
        <v>698</v>
      </c>
    </row>
    <row r="207" spans="2:65" s="1" customFormat="1" ht="24">
      <c r="B207" s="32"/>
      <c r="D207" s="157" t="s">
        <v>227</v>
      </c>
      <c r="F207" s="164" t="s">
        <v>2461</v>
      </c>
      <c r="I207" s="165"/>
      <c r="L207" s="32"/>
      <c r="M207" s="166"/>
      <c r="T207" s="59"/>
      <c r="AT207" s="17" t="s">
        <v>227</v>
      </c>
      <c r="AU207" s="17" t="s">
        <v>83</v>
      </c>
    </row>
    <row r="208" spans="2:65" s="1" customFormat="1" ht="24.25" customHeight="1">
      <c r="B208" s="141"/>
      <c r="C208" s="142" t="s">
        <v>461</v>
      </c>
      <c r="D208" s="142" t="s">
        <v>179</v>
      </c>
      <c r="E208" s="143" t="s">
        <v>2462</v>
      </c>
      <c r="F208" s="144" t="s">
        <v>2463</v>
      </c>
      <c r="G208" s="145" t="s">
        <v>329</v>
      </c>
      <c r="H208" s="146">
        <v>6</v>
      </c>
      <c r="I208" s="147"/>
      <c r="J208" s="148">
        <f>ROUND(I208*H208,2)</f>
        <v>0</v>
      </c>
      <c r="K208" s="149"/>
      <c r="L208" s="32"/>
      <c r="M208" s="150" t="s">
        <v>1</v>
      </c>
      <c r="N208" s="151" t="s">
        <v>41</v>
      </c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3">
        <f>S208*H208</f>
        <v>0</v>
      </c>
      <c r="AR208" s="154" t="s">
        <v>183</v>
      </c>
      <c r="AT208" s="154" t="s">
        <v>179</v>
      </c>
      <c r="AU208" s="154" t="s">
        <v>83</v>
      </c>
      <c r="AY208" s="17" t="s">
        <v>177</v>
      </c>
      <c r="BE208" s="155">
        <f>IF(N208="základná",J208,0)</f>
        <v>0</v>
      </c>
      <c r="BF208" s="155">
        <f>IF(N208="znížená",J208,0)</f>
        <v>0</v>
      </c>
      <c r="BG208" s="155">
        <f>IF(N208="zákl. prenesená",J208,0)</f>
        <v>0</v>
      </c>
      <c r="BH208" s="155">
        <f>IF(N208="zníž. prenesená",J208,0)</f>
        <v>0</v>
      </c>
      <c r="BI208" s="155">
        <f>IF(N208="nulová",J208,0)</f>
        <v>0</v>
      </c>
      <c r="BJ208" s="17" t="s">
        <v>118</v>
      </c>
      <c r="BK208" s="155">
        <f>ROUND(I208*H208,2)</f>
        <v>0</v>
      </c>
      <c r="BL208" s="17" t="s">
        <v>183</v>
      </c>
      <c r="BM208" s="154" t="s">
        <v>708</v>
      </c>
    </row>
    <row r="209" spans="2:65" s="1" customFormat="1" ht="24">
      <c r="B209" s="32"/>
      <c r="D209" s="157" t="s">
        <v>227</v>
      </c>
      <c r="F209" s="164" t="s">
        <v>2464</v>
      </c>
      <c r="I209" s="165"/>
      <c r="L209" s="32"/>
      <c r="M209" s="166"/>
      <c r="T209" s="59"/>
      <c r="AT209" s="17" t="s">
        <v>227</v>
      </c>
      <c r="AU209" s="17" t="s">
        <v>83</v>
      </c>
    </row>
    <row r="210" spans="2:65" s="1" customFormat="1" ht="24.25" customHeight="1">
      <c r="B210" s="141"/>
      <c r="C210" s="142" t="s">
        <v>465</v>
      </c>
      <c r="D210" s="142" t="s">
        <v>179</v>
      </c>
      <c r="E210" s="143" t="s">
        <v>2465</v>
      </c>
      <c r="F210" s="144" t="s">
        <v>2466</v>
      </c>
      <c r="G210" s="145" t="s">
        <v>329</v>
      </c>
      <c r="H210" s="146">
        <v>2</v>
      </c>
      <c r="I210" s="147"/>
      <c r="J210" s="148">
        <f>ROUND(I210*H210,2)</f>
        <v>0</v>
      </c>
      <c r="K210" s="149"/>
      <c r="L210" s="32"/>
      <c r="M210" s="150" t="s">
        <v>1</v>
      </c>
      <c r="N210" s="151" t="s">
        <v>41</v>
      </c>
      <c r="P210" s="152">
        <f>O210*H210</f>
        <v>0</v>
      </c>
      <c r="Q210" s="152">
        <v>0</v>
      </c>
      <c r="R210" s="152">
        <f>Q210*H210</f>
        <v>0</v>
      </c>
      <c r="S210" s="152">
        <v>0</v>
      </c>
      <c r="T210" s="153">
        <f>S210*H210</f>
        <v>0</v>
      </c>
      <c r="AR210" s="154" t="s">
        <v>183</v>
      </c>
      <c r="AT210" s="154" t="s">
        <v>179</v>
      </c>
      <c r="AU210" s="154" t="s">
        <v>83</v>
      </c>
      <c r="AY210" s="17" t="s">
        <v>177</v>
      </c>
      <c r="BE210" s="155">
        <f>IF(N210="základná",J210,0)</f>
        <v>0</v>
      </c>
      <c r="BF210" s="155">
        <f>IF(N210="znížená",J210,0)</f>
        <v>0</v>
      </c>
      <c r="BG210" s="155">
        <f>IF(N210="zákl. prenesená",J210,0)</f>
        <v>0</v>
      </c>
      <c r="BH210" s="155">
        <f>IF(N210="zníž. prenesená",J210,0)</f>
        <v>0</v>
      </c>
      <c r="BI210" s="155">
        <f>IF(N210="nulová",J210,0)</f>
        <v>0</v>
      </c>
      <c r="BJ210" s="17" t="s">
        <v>118</v>
      </c>
      <c r="BK210" s="155">
        <f>ROUND(I210*H210,2)</f>
        <v>0</v>
      </c>
      <c r="BL210" s="17" t="s">
        <v>183</v>
      </c>
      <c r="BM210" s="154" t="s">
        <v>718</v>
      </c>
    </row>
    <row r="211" spans="2:65" s="1" customFormat="1" ht="24">
      <c r="B211" s="32"/>
      <c r="D211" s="157" t="s">
        <v>227</v>
      </c>
      <c r="F211" s="164" t="s">
        <v>2467</v>
      </c>
      <c r="I211" s="165"/>
      <c r="L211" s="32"/>
      <c r="M211" s="166"/>
      <c r="T211" s="59"/>
      <c r="AT211" s="17" t="s">
        <v>227</v>
      </c>
      <c r="AU211" s="17" t="s">
        <v>83</v>
      </c>
    </row>
    <row r="212" spans="2:65" s="1" customFormat="1" ht="24.25" customHeight="1">
      <c r="B212" s="141"/>
      <c r="C212" s="142" t="s">
        <v>470</v>
      </c>
      <c r="D212" s="142" t="s">
        <v>179</v>
      </c>
      <c r="E212" s="143" t="s">
        <v>2468</v>
      </c>
      <c r="F212" s="144" t="s">
        <v>2469</v>
      </c>
      <c r="G212" s="145" t="s">
        <v>329</v>
      </c>
      <c r="H212" s="146">
        <v>2</v>
      </c>
      <c r="I212" s="147"/>
      <c r="J212" s="148">
        <f>ROUND(I212*H212,2)</f>
        <v>0</v>
      </c>
      <c r="K212" s="149"/>
      <c r="L212" s="32"/>
      <c r="M212" s="150" t="s">
        <v>1</v>
      </c>
      <c r="N212" s="151" t="s">
        <v>41</v>
      </c>
      <c r="P212" s="152">
        <f>O212*H212</f>
        <v>0</v>
      </c>
      <c r="Q212" s="152">
        <v>0</v>
      </c>
      <c r="R212" s="152">
        <f>Q212*H212</f>
        <v>0</v>
      </c>
      <c r="S212" s="152">
        <v>0</v>
      </c>
      <c r="T212" s="153">
        <f>S212*H212</f>
        <v>0</v>
      </c>
      <c r="AR212" s="154" t="s">
        <v>183</v>
      </c>
      <c r="AT212" s="154" t="s">
        <v>179</v>
      </c>
      <c r="AU212" s="154" t="s">
        <v>83</v>
      </c>
      <c r="AY212" s="17" t="s">
        <v>177</v>
      </c>
      <c r="BE212" s="155">
        <f>IF(N212="základná",J212,0)</f>
        <v>0</v>
      </c>
      <c r="BF212" s="155">
        <f>IF(N212="znížená",J212,0)</f>
        <v>0</v>
      </c>
      <c r="BG212" s="155">
        <f>IF(N212="zákl. prenesená",J212,0)</f>
        <v>0</v>
      </c>
      <c r="BH212" s="155">
        <f>IF(N212="zníž. prenesená",J212,0)</f>
        <v>0</v>
      </c>
      <c r="BI212" s="155">
        <f>IF(N212="nulová",J212,0)</f>
        <v>0</v>
      </c>
      <c r="BJ212" s="17" t="s">
        <v>118</v>
      </c>
      <c r="BK212" s="155">
        <f>ROUND(I212*H212,2)</f>
        <v>0</v>
      </c>
      <c r="BL212" s="17" t="s">
        <v>183</v>
      </c>
      <c r="BM212" s="154" t="s">
        <v>731</v>
      </c>
    </row>
    <row r="213" spans="2:65" s="1" customFormat="1" ht="24">
      <c r="B213" s="32"/>
      <c r="D213" s="157" t="s">
        <v>227</v>
      </c>
      <c r="F213" s="164" t="s">
        <v>2470</v>
      </c>
      <c r="I213" s="165"/>
      <c r="L213" s="32"/>
      <c r="M213" s="166"/>
      <c r="T213" s="59"/>
      <c r="AT213" s="17" t="s">
        <v>227</v>
      </c>
      <c r="AU213" s="17" t="s">
        <v>83</v>
      </c>
    </row>
    <row r="214" spans="2:65" s="1" customFormat="1" ht="21.75" customHeight="1">
      <c r="B214" s="141"/>
      <c r="C214" s="142" t="s">
        <v>477</v>
      </c>
      <c r="D214" s="142" t="s">
        <v>179</v>
      </c>
      <c r="E214" s="143" t="s">
        <v>2471</v>
      </c>
      <c r="F214" s="144" t="s">
        <v>2472</v>
      </c>
      <c r="G214" s="145" t="s">
        <v>329</v>
      </c>
      <c r="H214" s="146">
        <v>2</v>
      </c>
      <c r="I214" s="147"/>
      <c r="J214" s="148">
        <f>ROUND(I214*H214,2)</f>
        <v>0</v>
      </c>
      <c r="K214" s="149"/>
      <c r="L214" s="32"/>
      <c r="M214" s="150" t="s">
        <v>1</v>
      </c>
      <c r="N214" s="151" t="s">
        <v>41</v>
      </c>
      <c r="P214" s="152">
        <f>O214*H214</f>
        <v>0</v>
      </c>
      <c r="Q214" s="152">
        <v>0</v>
      </c>
      <c r="R214" s="152">
        <f>Q214*H214</f>
        <v>0</v>
      </c>
      <c r="S214" s="152">
        <v>0</v>
      </c>
      <c r="T214" s="153">
        <f>S214*H214</f>
        <v>0</v>
      </c>
      <c r="AR214" s="154" t="s">
        <v>183</v>
      </c>
      <c r="AT214" s="154" t="s">
        <v>179</v>
      </c>
      <c r="AU214" s="154" t="s">
        <v>83</v>
      </c>
      <c r="AY214" s="17" t="s">
        <v>177</v>
      </c>
      <c r="BE214" s="155">
        <f>IF(N214="základná",J214,0)</f>
        <v>0</v>
      </c>
      <c r="BF214" s="155">
        <f>IF(N214="znížená",J214,0)</f>
        <v>0</v>
      </c>
      <c r="BG214" s="155">
        <f>IF(N214="zákl. prenesená",J214,0)</f>
        <v>0</v>
      </c>
      <c r="BH214" s="155">
        <f>IF(N214="zníž. prenesená",J214,0)</f>
        <v>0</v>
      </c>
      <c r="BI214" s="155">
        <f>IF(N214="nulová",J214,0)</f>
        <v>0</v>
      </c>
      <c r="BJ214" s="17" t="s">
        <v>118</v>
      </c>
      <c r="BK214" s="155">
        <f>ROUND(I214*H214,2)</f>
        <v>0</v>
      </c>
      <c r="BL214" s="17" t="s">
        <v>183</v>
      </c>
      <c r="BM214" s="154" t="s">
        <v>741</v>
      </c>
    </row>
    <row r="215" spans="2:65" s="1" customFormat="1" ht="24">
      <c r="B215" s="32"/>
      <c r="D215" s="157" t="s">
        <v>227</v>
      </c>
      <c r="F215" s="164" t="s">
        <v>2473</v>
      </c>
      <c r="I215" s="165"/>
      <c r="L215" s="32"/>
      <c r="M215" s="166"/>
      <c r="T215" s="59"/>
      <c r="AT215" s="17" t="s">
        <v>227</v>
      </c>
      <c r="AU215" s="17" t="s">
        <v>83</v>
      </c>
    </row>
    <row r="216" spans="2:65" s="1" customFormat="1" ht="24.25" customHeight="1">
      <c r="B216" s="141"/>
      <c r="C216" s="142" t="s">
        <v>484</v>
      </c>
      <c r="D216" s="142" t="s">
        <v>179</v>
      </c>
      <c r="E216" s="143" t="s">
        <v>2474</v>
      </c>
      <c r="F216" s="144" t="s">
        <v>2421</v>
      </c>
      <c r="G216" s="145" t="s">
        <v>329</v>
      </c>
      <c r="H216" s="146">
        <v>2</v>
      </c>
      <c r="I216" s="147"/>
      <c r="J216" s="148">
        <f>ROUND(I216*H216,2)</f>
        <v>0</v>
      </c>
      <c r="K216" s="149"/>
      <c r="L216" s="32"/>
      <c r="M216" s="150" t="s">
        <v>1</v>
      </c>
      <c r="N216" s="151" t="s">
        <v>41</v>
      </c>
      <c r="P216" s="152">
        <f>O216*H216</f>
        <v>0</v>
      </c>
      <c r="Q216" s="152">
        <v>0</v>
      </c>
      <c r="R216" s="152">
        <f>Q216*H216</f>
        <v>0</v>
      </c>
      <c r="S216" s="152">
        <v>0</v>
      </c>
      <c r="T216" s="153">
        <f>S216*H216</f>
        <v>0</v>
      </c>
      <c r="AR216" s="154" t="s">
        <v>183</v>
      </c>
      <c r="AT216" s="154" t="s">
        <v>179</v>
      </c>
      <c r="AU216" s="154" t="s">
        <v>83</v>
      </c>
      <c r="AY216" s="17" t="s">
        <v>177</v>
      </c>
      <c r="BE216" s="155">
        <f>IF(N216="základná",J216,0)</f>
        <v>0</v>
      </c>
      <c r="BF216" s="155">
        <f>IF(N216="znížená",J216,0)</f>
        <v>0</v>
      </c>
      <c r="BG216" s="155">
        <f>IF(N216="zákl. prenesená",J216,0)</f>
        <v>0</v>
      </c>
      <c r="BH216" s="155">
        <f>IF(N216="zníž. prenesená",J216,0)</f>
        <v>0</v>
      </c>
      <c r="BI216" s="155">
        <f>IF(N216="nulová",J216,0)</f>
        <v>0</v>
      </c>
      <c r="BJ216" s="17" t="s">
        <v>118</v>
      </c>
      <c r="BK216" s="155">
        <f>ROUND(I216*H216,2)</f>
        <v>0</v>
      </c>
      <c r="BL216" s="17" t="s">
        <v>183</v>
      </c>
      <c r="BM216" s="154" t="s">
        <v>749</v>
      </c>
    </row>
    <row r="217" spans="2:65" s="1" customFormat="1" ht="24">
      <c r="B217" s="32"/>
      <c r="D217" s="157" t="s">
        <v>227</v>
      </c>
      <c r="F217" s="164" t="s">
        <v>2422</v>
      </c>
      <c r="I217" s="165"/>
      <c r="L217" s="32"/>
      <c r="M217" s="166"/>
      <c r="T217" s="59"/>
      <c r="AT217" s="17" t="s">
        <v>227</v>
      </c>
      <c r="AU217" s="17" t="s">
        <v>83</v>
      </c>
    </row>
    <row r="218" spans="2:65" s="1" customFormat="1" ht="16.5" customHeight="1">
      <c r="B218" s="141"/>
      <c r="C218" s="142" t="s">
        <v>489</v>
      </c>
      <c r="D218" s="142" t="s">
        <v>179</v>
      </c>
      <c r="E218" s="143" t="s">
        <v>2475</v>
      </c>
      <c r="F218" s="144" t="s">
        <v>2476</v>
      </c>
      <c r="G218" s="145" t="s">
        <v>329</v>
      </c>
      <c r="H218" s="146">
        <v>1</v>
      </c>
      <c r="I218" s="147"/>
      <c r="J218" s="148">
        <f>ROUND(I218*H218,2)</f>
        <v>0</v>
      </c>
      <c r="K218" s="149"/>
      <c r="L218" s="32"/>
      <c r="M218" s="150" t="s">
        <v>1</v>
      </c>
      <c r="N218" s="151" t="s">
        <v>41</v>
      </c>
      <c r="P218" s="152">
        <f>O218*H218</f>
        <v>0</v>
      </c>
      <c r="Q218" s="152">
        <v>0</v>
      </c>
      <c r="R218" s="152">
        <f>Q218*H218</f>
        <v>0</v>
      </c>
      <c r="S218" s="152">
        <v>0</v>
      </c>
      <c r="T218" s="153">
        <f>S218*H218</f>
        <v>0</v>
      </c>
      <c r="AR218" s="154" t="s">
        <v>183</v>
      </c>
      <c r="AT218" s="154" t="s">
        <v>179</v>
      </c>
      <c r="AU218" s="154" t="s">
        <v>83</v>
      </c>
      <c r="AY218" s="17" t="s">
        <v>177</v>
      </c>
      <c r="BE218" s="155">
        <f>IF(N218="základná",J218,0)</f>
        <v>0</v>
      </c>
      <c r="BF218" s="155">
        <f>IF(N218="znížená",J218,0)</f>
        <v>0</v>
      </c>
      <c r="BG218" s="155">
        <f>IF(N218="zákl. prenesená",J218,0)</f>
        <v>0</v>
      </c>
      <c r="BH218" s="155">
        <f>IF(N218="zníž. prenesená",J218,0)</f>
        <v>0</v>
      </c>
      <c r="BI218" s="155">
        <f>IF(N218="nulová",J218,0)</f>
        <v>0</v>
      </c>
      <c r="BJ218" s="17" t="s">
        <v>118</v>
      </c>
      <c r="BK218" s="155">
        <f>ROUND(I218*H218,2)</f>
        <v>0</v>
      </c>
      <c r="BL218" s="17" t="s">
        <v>183</v>
      </c>
      <c r="BM218" s="154" t="s">
        <v>759</v>
      </c>
    </row>
    <row r="219" spans="2:65" s="1" customFormat="1" ht="24">
      <c r="B219" s="32"/>
      <c r="D219" s="157" t="s">
        <v>227</v>
      </c>
      <c r="F219" s="164" t="s">
        <v>2477</v>
      </c>
      <c r="I219" s="165"/>
      <c r="L219" s="32"/>
      <c r="M219" s="166"/>
      <c r="T219" s="59"/>
      <c r="AT219" s="17" t="s">
        <v>227</v>
      </c>
      <c r="AU219" s="17" t="s">
        <v>83</v>
      </c>
    </row>
    <row r="220" spans="2:65" s="1" customFormat="1" ht="16.5" customHeight="1">
      <c r="B220" s="141"/>
      <c r="C220" s="142" t="s">
        <v>493</v>
      </c>
      <c r="D220" s="142" t="s">
        <v>179</v>
      </c>
      <c r="E220" s="143" t="s">
        <v>2478</v>
      </c>
      <c r="F220" s="144" t="s">
        <v>2476</v>
      </c>
      <c r="G220" s="145" t="s">
        <v>329</v>
      </c>
      <c r="H220" s="146">
        <v>1</v>
      </c>
      <c r="I220" s="147"/>
      <c r="J220" s="148">
        <f>ROUND(I220*H220,2)</f>
        <v>0</v>
      </c>
      <c r="K220" s="149"/>
      <c r="L220" s="32"/>
      <c r="M220" s="150" t="s">
        <v>1</v>
      </c>
      <c r="N220" s="151" t="s">
        <v>41</v>
      </c>
      <c r="P220" s="152">
        <f>O220*H220</f>
        <v>0</v>
      </c>
      <c r="Q220" s="152">
        <v>0</v>
      </c>
      <c r="R220" s="152">
        <f>Q220*H220</f>
        <v>0</v>
      </c>
      <c r="S220" s="152">
        <v>0</v>
      </c>
      <c r="T220" s="153">
        <f>S220*H220</f>
        <v>0</v>
      </c>
      <c r="AR220" s="154" t="s">
        <v>183</v>
      </c>
      <c r="AT220" s="154" t="s">
        <v>179</v>
      </c>
      <c r="AU220" s="154" t="s">
        <v>83</v>
      </c>
      <c r="AY220" s="17" t="s">
        <v>177</v>
      </c>
      <c r="BE220" s="155">
        <f>IF(N220="základná",J220,0)</f>
        <v>0</v>
      </c>
      <c r="BF220" s="155">
        <f>IF(N220="znížená",J220,0)</f>
        <v>0</v>
      </c>
      <c r="BG220" s="155">
        <f>IF(N220="zákl. prenesená",J220,0)</f>
        <v>0</v>
      </c>
      <c r="BH220" s="155">
        <f>IF(N220="zníž. prenesená",J220,0)</f>
        <v>0</v>
      </c>
      <c r="BI220" s="155">
        <f>IF(N220="nulová",J220,0)</f>
        <v>0</v>
      </c>
      <c r="BJ220" s="17" t="s">
        <v>118</v>
      </c>
      <c r="BK220" s="155">
        <f>ROUND(I220*H220,2)</f>
        <v>0</v>
      </c>
      <c r="BL220" s="17" t="s">
        <v>183</v>
      </c>
      <c r="BM220" s="154" t="s">
        <v>768</v>
      </c>
    </row>
    <row r="221" spans="2:65" s="1" customFormat="1" ht="24">
      <c r="B221" s="32"/>
      <c r="D221" s="157" t="s">
        <v>227</v>
      </c>
      <c r="F221" s="164" t="s">
        <v>2479</v>
      </c>
      <c r="I221" s="165"/>
      <c r="L221" s="32"/>
      <c r="M221" s="166"/>
      <c r="T221" s="59"/>
      <c r="AT221" s="17" t="s">
        <v>227</v>
      </c>
      <c r="AU221" s="17" t="s">
        <v>83</v>
      </c>
    </row>
    <row r="222" spans="2:65" s="1" customFormat="1" ht="16.5" customHeight="1">
      <c r="B222" s="141"/>
      <c r="C222" s="142" t="s">
        <v>497</v>
      </c>
      <c r="D222" s="142" t="s">
        <v>179</v>
      </c>
      <c r="E222" s="143" t="s">
        <v>2480</v>
      </c>
      <c r="F222" s="144" t="s">
        <v>2476</v>
      </c>
      <c r="G222" s="145" t="s">
        <v>329</v>
      </c>
      <c r="H222" s="146">
        <v>3</v>
      </c>
      <c r="I222" s="147"/>
      <c r="J222" s="148">
        <f>ROUND(I222*H222,2)</f>
        <v>0</v>
      </c>
      <c r="K222" s="149"/>
      <c r="L222" s="32"/>
      <c r="M222" s="150" t="s">
        <v>1</v>
      </c>
      <c r="N222" s="151" t="s">
        <v>41</v>
      </c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AR222" s="154" t="s">
        <v>183</v>
      </c>
      <c r="AT222" s="154" t="s">
        <v>179</v>
      </c>
      <c r="AU222" s="154" t="s">
        <v>83</v>
      </c>
      <c r="AY222" s="17" t="s">
        <v>177</v>
      </c>
      <c r="BE222" s="155">
        <f>IF(N222="základná",J222,0)</f>
        <v>0</v>
      </c>
      <c r="BF222" s="155">
        <f>IF(N222="znížená",J222,0)</f>
        <v>0</v>
      </c>
      <c r="BG222" s="155">
        <f>IF(N222="zákl. prenesená",J222,0)</f>
        <v>0</v>
      </c>
      <c r="BH222" s="155">
        <f>IF(N222="zníž. prenesená",J222,0)</f>
        <v>0</v>
      </c>
      <c r="BI222" s="155">
        <f>IF(N222="nulová",J222,0)</f>
        <v>0</v>
      </c>
      <c r="BJ222" s="17" t="s">
        <v>118</v>
      </c>
      <c r="BK222" s="155">
        <f>ROUND(I222*H222,2)</f>
        <v>0</v>
      </c>
      <c r="BL222" s="17" t="s">
        <v>183</v>
      </c>
      <c r="BM222" s="154" t="s">
        <v>775</v>
      </c>
    </row>
    <row r="223" spans="2:65" s="1" customFormat="1" ht="24">
      <c r="B223" s="32"/>
      <c r="D223" s="157" t="s">
        <v>227</v>
      </c>
      <c r="F223" s="164" t="s">
        <v>2481</v>
      </c>
      <c r="I223" s="165"/>
      <c r="L223" s="32"/>
      <c r="M223" s="166"/>
      <c r="T223" s="59"/>
      <c r="AT223" s="17" t="s">
        <v>227</v>
      </c>
      <c r="AU223" s="17" t="s">
        <v>83</v>
      </c>
    </row>
    <row r="224" spans="2:65" s="1" customFormat="1" ht="16.5" customHeight="1">
      <c r="B224" s="141"/>
      <c r="C224" s="142" t="s">
        <v>503</v>
      </c>
      <c r="D224" s="142" t="s">
        <v>179</v>
      </c>
      <c r="E224" s="143" t="s">
        <v>2482</v>
      </c>
      <c r="F224" s="144" t="s">
        <v>2432</v>
      </c>
      <c r="G224" s="145" t="s">
        <v>329</v>
      </c>
      <c r="H224" s="146">
        <v>4</v>
      </c>
      <c r="I224" s="147"/>
      <c r="J224" s="148">
        <f>ROUND(I224*H224,2)</f>
        <v>0</v>
      </c>
      <c r="K224" s="149"/>
      <c r="L224" s="32"/>
      <c r="M224" s="150" t="s">
        <v>1</v>
      </c>
      <c r="N224" s="151" t="s">
        <v>41</v>
      </c>
      <c r="P224" s="152">
        <f>O224*H224</f>
        <v>0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AR224" s="154" t="s">
        <v>183</v>
      </c>
      <c r="AT224" s="154" t="s">
        <v>179</v>
      </c>
      <c r="AU224" s="154" t="s">
        <v>83</v>
      </c>
      <c r="AY224" s="17" t="s">
        <v>177</v>
      </c>
      <c r="BE224" s="155">
        <f>IF(N224="základná",J224,0)</f>
        <v>0</v>
      </c>
      <c r="BF224" s="155">
        <f>IF(N224="znížená",J224,0)</f>
        <v>0</v>
      </c>
      <c r="BG224" s="155">
        <f>IF(N224="zákl. prenesená",J224,0)</f>
        <v>0</v>
      </c>
      <c r="BH224" s="155">
        <f>IF(N224="zníž. prenesená",J224,0)</f>
        <v>0</v>
      </c>
      <c r="BI224" s="155">
        <f>IF(N224="nulová",J224,0)</f>
        <v>0</v>
      </c>
      <c r="BJ224" s="17" t="s">
        <v>118</v>
      </c>
      <c r="BK224" s="155">
        <f>ROUND(I224*H224,2)</f>
        <v>0</v>
      </c>
      <c r="BL224" s="17" t="s">
        <v>183</v>
      </c>
      <c r="BM224" s="154" t="s">
        <v>794</v>
      </c>
    </row>
    <row r="225" spans="2:65" s="1" customFormat="1" ht="16.5" customHeight="1">
      <c r="B225" s="141"/>
      <c r="C225" s="142" t="s">
        <v>508</v>
      </c>
      <c r="D225" s="142" t="s">
        <v>179</v>
      </c>
      <c r="E225" s="143" t="s">
        <v>2483</v>
      </c>
      <c r="F225" s="144" t="s">
        <v>2434</v>
      </c>
      <c r="G225" s="145" t="s">
        <v>329</v>
      </c>
      <c r="H225" s="146">
        <v>1</v>
      </c>
      <c r="I225" s="147"/>
      <c r="J225" s="148">
        <f>ROUND(I225*H225,2)</f>
        <v>0</v>
      </c>
      <c r="K225" s="149"/>
      <c r="L225" s="32"/>
      <c r="M225" s="150" t="s">
        <v>1</v>
      </c>
      <c r="N225" s="151" t="s">
        <v>41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AR225" s="154" t="s">
        <v>183</v>
      </c>
      <c r="AT225" s="154" t="s">
        <v>179</v>
      </c>
      <c r="AU225" s="154" t="s">
        <v>83</v>
      </c>
      <c r="AY225" s="17" t="s">
        <v>177</v>
      </c>
      <c r="BE225" s="155">
        <f>IF(N225="základná",J225,0)</f>
        <v>0</v>
      </c>
      <c r="BF225" s="155">
        <f>IF(N225="znížená",J225,0)</f>
        <v>0</v>
      </c>
      <c r="BG225" s="155">
        <f>IF(N225="zákl. prenesená",J225,0)</f>
        <v>0</v>
      </c>
      <c r="BH225" s="155">
        <f>IF(N225="zníž. prenesená",J225,0)</f>
        <v>0</v>
      </c>
      <c r="BI225" s="155">
        <f>IF(N225="nulová",J225,0)</f>
        <v>0</v>
      </c>
      <c r="BJ225" s="17" t="s">
        <v>118</v>
      </c>
      <c r="BK225" s="155">
        <f>ROUND(I225*H225,2)</f>
        <v>0</v>
      </c>
      <c r="BL225" s="17" t="s">
        <v>183</v>
      </c>
      <c r="BM225" s="154" t="s">
        <v>802</v>
      </c>
    </row>
    <row r="226" spans="2:65" s="1" customFormat="1" ht="21.75" customHeight="1">
      <c r="B226" s="141"/>
      <c r="C226" s="142" t="s">
        <v>512</v>
      </c>
      <c r="D226" s="142" t="s">
        <v>179</v>
      </c>
      <c r="E226" s="143" t="s">
        <v>2484</v>
      </c>
      <c r="F226" s="144" t="s">
        <v>2436</v>
      </c>
      <c r="G226" s="145" t="s">
        <v>329</v>
      </c>
      <c r="H226" s="146">
        <v>20</v>
      </c>
      <c r="I226" s="147"/>
      <c r="J226" s="148">
        <f>ROUND(I226*H226,2)</f>
        <v>0</v>
      </c>
      <c r="K226" s="149"/>
      <c r="L226" s="32"/>
      <c r="M226" s="150" t="s">
        <v>1</v>
      </c>
      <c r="N226" s="151" t="s">
        <v>41</v>
      </c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AR226" s="154" t="s">
        <v>183</v>
      </c>
      <c r="AT226" s="154" t="s">
        <v>179</v>
      </c>
      <c r="AU226" s="154" t="s">
        <v>83</v>
      </c>
      <c r="AY226" s="17" t="s">
        <v>177</v>
      </c>
      <c r="BE226" s="155">
        <f>IF(N226="základná",J226,0)</f>
        <v>0</v>
      </c>
      <c r="BF226" s="155">
        <f>IF(N226="znížená",J226,0)</f>
        <v>0</v>
      </c>
      <c r="BG226" s="155">
        <f>IF(N226="zákl. prenesená",J226,0)</f>
        <v>0</v>
      </c>
      <c r="BH226" s="155">
        <f>IF(N226="zníž. prenesená",J226,0)</f>
        <v>0</v>
      </c>
      <c r="BI226" s="155">
        <f>IF(N226="nulová",J226,0)</f>
        <v>0</v>
      </c>
      <c r="BJ226" s="17" t="s">
        <v>118</v>
      </c>
      <c r="BK226" s="155">
        <f>ROUND(I226*H226,2)</f>
        <v>0</v>
      </c>
      <c r="BL226" s="17" t="s">
        <v>183</v>
      </c>
      <c r="BM226" s="154" t="s">
        <v>806</v>
      </c>
    </row>
    <row r="227" spans="2:65" s="1" customFormat="1" ht="24">
      <c r="B227" s="32"/>
      <c r="D227" s="157" t="s">
        <v>227</v>
      </c>
      <c r="F227" s="164" t="s">
        <v>2437</v>
      </c>
      <c r="I227" s="165"/>
      <c r="L227" s="32"/>
      <c r="M227" s="166"/>
      <c r="T227" s="59"/>
      <c r="AT227" s="17" t="s">
        <v>227</v>
      </c>
      <c r="AU227" s="17" t="s">
        <v>83</v>
      </c>
    </row>
    <row r="228" spans="2:65" s="1" customFormat="1" ht="16.5" customHeight="1">
      <c r="B228" s="141"/>
      <c r="C228" s="142" t="s">
        <v>518</v>
      </c>
      <c r="D228" s="142" t="s">
        <v>179</v>
      </c>
      <c r="E228" s="143" t="s">
        <v>2485</v>
      </c>
      <c r="F228" s="144" t="s">
        <v>2439</v>
      </c>
      <c r="G228" s="145" t="s">
        <v>329</v>
      </c>
      <c r="H228" s="146">
        <v>1</v>
      </c>
      <c r="I228" s="147"/>
      <c r="J228" s="148">
        <f>ROUND(I228*H228,2)</f>
        <v>0</v>
      </c>
      <c r="K228" s="149"/>
      <c r="L228" s="32"/>
      <c r="M228" s="150" t="s">
        <v>1</v>
      </c>
      <c r="N228" s="151" t="s">
        <v>41</v>
      </c>
      <c r="P228" s="152">
        <f>O228*H228</f>
        <v>0</v>
      </c>
      <c r="Q228" s="152">
        <v>0</v>
      </c>
      <c r="R228" s="152">
        <f>Q228*H228</f>
        <v>0</v>
      </c>
      <c r="S228" s="152">
        <v>0</v>
      </c>
      <c r="T228" s="153">
        <f>S228*H228</f>
        <v>0</v>
      </c>
      <c r="AR228" s="154" t="s">
        <v>183</v>
      </c>
      <c r="AT228" s="154" t="s">
        <v>179</v>
      </c>
      <c r="AU228" s="154" t="s">
        <v>83</v>
      </c>
      <c r="AY228" s="17" t="s">
        <v>177</v>
      </c>
      <c r="BE228" s="155">
        <f>IF(N228="základná",J228,0)</f>
        <v>0</v>
      </c>
      <c r="BF228" s="155">
        <f>IF(N228="znížená",J228,0)</f>
        <v>0</v>
      </c>
      <c r="BG228" s="155">
        <f>IF(N228="zákl. prenesená",J228,0)</f>
        <v>0</v>
      </c>
      <c r="BH228" s="155">
        <f>IF(N228="zníž. prenesená",J228,0)</f>
        <v>0</v>
      </c>
      <c r="BI228" s="155">
        <f>IF(N228="nulová",J228,0)</f>
        <v>0</v>
      </c>
      <c r="BJ228" s="17" t="s">
        <v>118</v>
      </c>
      <c r="BK228" s="155">
        <f>ROUND(I228*H228,2)</f>
        <v>0</v>
      </c>
      <c r="BL228" s="17" t="s">
        <v>183</v>
      </c>
      <c r="BM228" s="154" t="s">
        <v>819</v>
      </c>
    </row>
    <row r="229" spans="2:65" s="1" customFormat="1" ht="16.5" customHeight="1">
      <c r="B229" s="141"/>
      <c r="C229" s="142" t="s">
        <v>522</v>
      </c>
      <c r="D229" s="142" t="s">
        <v>179</v>
      </c>
      <c r="E229" s="143" t="s">
        <v>2486</v>
      </c>
      <c r="F229" s="144" t="s">
        <v>1996</v>
      </c>
      <c r="G229" s="145" t="s">
        <v>329</v>
      </c>
      <c r="H229" s="146">
        <v>1</v>
      </c>
      <c r="I229" s="147"/>
      <c r="J229" s="148">
        <f>ROUND(I229*H229,2)</f>
        <v>0</v>
      </c>
      <c r="K229" s="149"/>
      <c r="L229" s="32"/>
      <c r="M229" s="150" t="s">
        <v>1</v>
      </c>
      <c r="N229" s="151" t="s">
        <v>41</v>
      </c>
      <c r="P229" s="152">
        <f>O229*H229</f>
        <v>0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AR229" s="154" t="s">
        <v>183</v>
      </c>
      <c r="AT229" s="154" t="s">
        <v>179</v>
      </c>
      <c r="AU229" s="154" t="s">
        <v>83</v>
      </c>
      <c r="AY229" s="17" t="s">
        <v>177</v>
      </c>
      <c r="BE229" s="155">
        <f>IF(N229="základná",J229,0)</f>
        <v>0</v>
      </c>
      <c r="BF229" s="155">
        <f>IF(N229="znížená",J229,0)</f>
        <v>0</v>
      </c>
      <c r="BG229" s="155">
        <f>IF(N229="zákl. prenesená",J229,0)</f>
        <v>0</v>
      </c>
      <c r="BH229" s="155">
        <f>IF(N229="zníž. prenesená",J229,0)</f>
        <v>0</v>
      </c>
      <c r="BI229" s="155">
        <f>IF(N229="nulová",J229,0)</f>
        <v>0</v>
      </c>
      <c r="BJ229" s="17" t="s">
        <v>118</v>
      </c>
      <c r="BK229" s="155">
        <f>ROUND(I229*H229,2)</f>
        <v>0</v>
      </c>
      <c r="BL229" s="17" t="s">
        <v>183</v>
      </c>
      <c r="BM229" s="154" t="s">
        <v>829</v>
      </c>
    </row>
    <row r="230" spans="2:65" s="1" customFormat="1" ht="16.5" customHeight="1">
      <c r="B230" s="141"/>
      <c r="C230" s="142" t="s">
        <v>526</v>
      </c>
      <c r="D230" s="142" t="s">
        <v>179</v>
      </c>
      <c r="E230" s="143" t="s">
        <v>2487</v>
      </c>
      <c r="F230" s="144" t="s">
        <v>2442</v>
      </c>
      <c r="G230" s="145" t="s">
        <v>329</v>
      </c>
      <c r="H230" s="146">
        <v>1</v>
      </c>
      <c r="I230" s="147"/>
      <c r="J230" s="148">
        <f>ROUND(I230*H230,2)</f>
        <v>0</v>
      </c>
      <c r="K230" s="149"/>
      <c r="L230" s="32"/>
      <c r="M230" s="150" t="s">
        <v>1</v>
      </c>
      <c r="N230" s="151" t="s">
        <v>41</v>
      </c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AR230" s="154" t="s">
        <v>183</v>
      </c>
      <c r="AT230" s="154" t="s">
        <v>179</v>
      </c>
      <c r="AU230" s="154" t="s">
        <v>83</v>
      </c>
      <c r="AY230" s="17" t="s">
        <v>177</v>
      </c>
      <c r="BE230" s="155">
        <f>IF(N230="základná",J230,0)</f>
        <v>0</v>
      </c>
      <c r="BF230" s="155">
        <f>IF(N230="znížená",J230,0)</f>
        <v>0</v>
      </c>
      <c r="BG230" s="155">
        <f>IF(N230="zákl. prenesená",J230,0)</f>
        <v>0</v>
      </c>
      <c r="BH230" s="155">
        <f>IF(N230="zníž. prenesená",J230,0)</f>
        <v>0</v>
      </c>
      <c r="BI230" s="155">
        <f>IF(N230="nulová",J230,0)</f>
        <v>0</v>
      </c>
      <c r="BJ230" s="17" t="s">
        <v>118</v>
      </c>
      <c r="BK230" s="155">
        <f>ROUND(I230*H230,2)</f>
        <v>0</v>
      </c>
      <c r="BL230" s="17" t="s">
        <v>183</v>
      </c>
      <c r="BM230" s="154" t="s">
        <v>839</v>
      </c>
    </row>
    <row r="231" spans="2:65" s="1" customFormat="1" ht="16.5" customHeight="1">
      <c r="B231" s="141"/>
      <c r="C231" s="142" t="s">
        <v>538</v>
      </c>
      <c r="D231" s="142" t="s">
        <v>179</v>
      </c>
      <c r="E231" s="143" t="s">
        <v>2488</v>
      </c>
      <c r="F231" s="144" t="s">
        <v>2444</v>
      </c>
      <c r="G231" s="145" t="s">
        <v>329</v>
      </c>
      <c r="H231" s="146">
        <v>1</v>
      </c>
      <c r="I231" s="147"/>
      <c r="J231" s="148">
        <f>ROUND(I231*H231,2)</f>
        <v>0</v>
      </c>
      <c r="K231" s="149"/>
      <c r="L231" s="32"/>
      <c r="M231" s="150" t="s">
        <v>1</v>
      </c>
      <c r="N231" s="151" t="s">
        <v>41</v>
      </c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AR231" s="154" t="s">
        <v>183</v>
      </c>
      <c r="AT231" s="154" t="s">
        <v>179</v>
      </c>
      <c r="AU231" s="154" t="s">
        <v>83</v>
      </c>
      <c r="AY231" s="17" t="s">
        <v>177</v>
      </c>
      <c r="BE231" s="155">
        <f>IF(N231="základná",J231,0)</f>
        <v>0</v>
      </c>
      <c r="BF231" s="155">
        <f>IF(N231="znížená",J231,0)</f>
        <v>0</v>
      </c>
      <c r="BG231" s="155">
        <f>IF(N231="zákl. prenesená",J231,0)</f>
        <v>0</v>
      </c>
      <c r="BH231" s="155">
        <f>IF(N231="zníž. prenesená",J231,0)</f>
        <v>0</v>
      </c>
      <c r="BI231" s="155">
        <f>IF(N231="nulová",J231,0)</f>
        <v>0</v>
      </c>
      <c r="BJ231" s="17" t="s">
        <v>118</v>
      </c>
      <c r="BK231" s="155">
        <f>ROUND(I231*H231,2)</f>
        <v>0</v>
      </c>
      <c r="BL231" s="17" t="s">
        <v>183</v>
      </c>
      <c r="BM231" s="154" t="s">
        <v>849</v>
      </c>
    </row>
    <row r="232" spans="2:65" s="1" customFormat="1" ht="16.5" customHeight="1">
      <c r="B232" s="141"/>
      <c r="C232" s="142" t="s">
        <v>543</v>
      </c>
      <c r="D232" s="142" t="s">
        <v>179</v>
      </c>
      <c r="E232" s="143" t="s">
        <v>2489</v>
      </c>
      <c r="F232" s="144" t="s">
        <v>2446</v>
      </c>
      <c r="G232" s="145" t="s">
        <v>329</v>
      </c>
      <c r="H232" s="146">
        <v>3</v>
      </c>
      <c r="I232" s="147"/>
      <c r="J232" s="148">
        <f>ROUND(I232*H232,2)</f>
        <v>0</v>
      </c>
      <c r="K232" s="149"/>
      <c r="L232" s="32"/>
      <c r="M232" s="150" t="s">
        <v>1</v>
      </c>
      <c r="N232" s="151" t="s">
        <v>41</v>
      </c>
      <c r="P232" s="152">
        <f>O232*H232</f>
        <v>0</v>
      </c>
      <c r="Q232" s="152">
        <v>0</v>
      </c>
      <c r="R232" s="152">
        <f>Q232*H232</f>
        <v>0</v>
      </c>
      <c r="S232" s="152">
        <v>0</v>
      </c>
      <c r="T232" s="153">
        <f>S232*H232</f>
        <v>0</v>
      </c>
      <c r="AR232" s="154" t="s">
        <v>183</v>
      </c>
      <c r="AT232" s="154" t="s">
        <v>179</v>
      </c>
      <c r="AU232" s="154" t="s">
        <v>83</v>
      </c>
      <c r="AY232" s="17" t="s">
        <v>177</v>
      </c>
      <c r="BE232" s="155">
        <f>IF(N232="základná",J232,0)</f>
        <v>0</v>
      </c>
      <c r="BF232" s="155">
        <f>IF(N232="znížená",J232,0)</f>
        <v>0</v>
      </c>
      <c r="BG232" s="155">
        <f>IF(N232="zákl. prenesená",J232,0)</f>
        <v>0</v>
      </c>
      <c r="BH232" s="155">
        <f>IF(N232="zníž. prenesená",J232,0)</f>
        <v>0</v>
      </c>
      <c r="BI232" s="155">
        <f>IF(N232="nulová",J232,0)</f>
        <v>0</v>
      </c>
      <c r="BJ232" s="17" t="s">
        <v>118</v>
      </c>
      <c r="BK232" s="155">
        <f>ROUND(I232*H232,2)</f>
        <v>0</v>
      </c>
      <c r="BL232" s="17" t="s">
        <v>183</v>
      </c>
      <c r="BM232" s="154" t="s">
        <v>858</v>
      </c>
    </row>
    <row r="233" spans="2:65" s="11" customFormat="1" ht="26" customHeight="1">
      <c r="B233" s="130"/>
      <c r="D233" s="131" t="s">
        <v>74</v>
      </c>
      <c r="E233" s="132" t="s">
        <v>1243</v>
      </c>
      <c r="F233" s="132" t="s">
        <v>1954</v>
      </c>
      <c r="I233" s="133"/>
      <c r="J233" s="120">
        <f>BK233</f>
        <v>0</v>
      </c>
      <c r="L233" s="130"/>
      <c r="M233" s="134"/>
      <c r="P233" s="135">
        <f>P234</f>
        <v>0</v>
      </c>
      <c r="R233" s="135">
        <f>R234</f>
        <v>0</v>
      </c>
      <c r="T233" s="136">
        <f>T234</f>
        <v>0</v>
      </c>
      <c r="AR233" s="131" t="s">
        <v>83</v>
      </c>
      <c r="AT233" s="137" t="s">
        <v>74</v>
      </c>
      <c r="AU233" s="137" t="s">
        <v>75</v>
      </c>
      <c r="AY233" s="131" t="s">
        <v>177</v>
      </c>
      <c r="BK233" s="138">
        <f>BK234</f>
        <v>0</v>
      </c>
    </row>
    <row r="234" spans="2:65" s="1" customFormat="1" ht="16.5" customHeight="1">
      <c r="B234" s="141"/>
      <c r="C234" s="142" t="s">
        <v>547</v>
      </c>
      <c r="D234" s="142" t="s">
        <v>179</v>
      </c>
      <c r="E234" s="143" t="s">
        <v>2184</v>
      </c>
      <c r="F234" s="144" t="s">
        <v>2185</v>
      </c>
      <c r="G234" s="145" t="s">
        <v>329</v>
      </c>
      <c r="H234" s="146">
        <v>1</v>
      </c>
      <c r="I234" s="147"/>
      <c r="J234" s="148">
        <f>ROUND(I234*H234,2)</f>
        <v>0</v>
      </c>
      <c r="K234" s="149"/>
      <c r="L234" s="32"/>
      <c r="M234" s="150" t="s">
        <v>1</v>
      </c>
      <c r="N234" s="151" t="s">
        <v>41</v>
      </c>
      <c r="P234" s="152">
        <f>O234*H234</f>
        <v>0</v>
      </c>
      <c r="Q234" s="152">
        <v>0</v>
      </c>
      <c r="R234" s="152">
        <f>Q234*H234</f>
        <v>0</v>
      </c>
      <c r="S234" s="152">
        <v>0</v>
      </c>
      <c r="T234" s="153">
        <f>S234*H234</f>
        <v>0</v>
      </c>
      <c r="AR234" s="154" t="s">
        <v>183</v>
      </c>
      <c r="AT234" s="154" t="s">
        <v>179</v>
      </c>
      <c r="AU234" s="154" t="s">
        <v>83</v>
      </c>
      <c r="AY234" s="17" t="s">
        <v>177</v>
      </c>
      <c r="BE234" s="155">
        <f>IF(N234="základná",J234,0)</f>
        <v>0</v>
      </c>
      <c r="BF234" s="155">
        <f>IF(N234="znížená",J234,0)</f>
        <v>0</v>
      </c>
      <c r="BG234" s="155">
        <f>IF(N234="zákl. prenesená",J234,0)</f>
        <v>0</v>
      </c>
      <c r="BH234" s="155">
        <f>IF(N234="zníž. prenesená",J234,0)</f>
        <v>0</v>
      </c>
      <c r="BI234" s="155">
        <f>IF(N234="nulová",J234,0)</f>
        <v>0</v>
      </c>
      <c r="BJ234" s="17" t="s">
        <v>118</v>
      </c>
      <c r="BK234" s="155">
        <f>ROUND(I234*H234,2)</f>
        <v>0</v>
      </c>
      <c r="BL234" s="17" t="s">
        <v>183</v>
      </c>
      <c r="BM234" s="154" t="s">
        <v>2490</v>
      </c>
    </row>
    <row r="235" spans="2:65" s="1" customFormat="1" ht="50" customHeight="1">
      <c r="B235" s="32"/>
      <c r="E235" s="132" t="s">
        <v>1274</v>
      </c>
      <c r="F235" s="132" t="s">
        <v>1275</v>
      </c>
      <c r="J235" s="120">
        <f t="shared" ref="J235:J240" si="10">BK235</f>
        <v>0</v>
      </c>
      <c r="L235" s="32"/>
      <c r="M235" s="166"/>
      <c r="T235" s="59"/>
      <c r="AT235" s="17" t="s">
        <v>74</v>
      </c>
      <c r="AU235" s="17" t="s">
        <v>75</v>
      </c>
      <c r="AY235" s="17" t="s">
        <v>1276</v>
      </c>
      <c r="BK235" s="155">
        <f>SUM(BK236:BK240)</f>
        <v>0</v>
      </c>
    </row>
    <row r="236" spans="2:65" s="1" customFormat="1" ht="16.25" customHeight="1">
      <c r="B236" s="32"/>
      <c r="C236" s="198" t="s">
        <v>1</v>
      </c>
      <c r="D236" s="198" t="s">
        <v>179</v>
      </c>
      <c r="E236" s="199" t="s">
        <v>1</v>
      </c>
      <c r="F236" s="200" t="s">
        <v>1</v>
      </c>
      <c r="G236" s="201" t="s">
        <v>1</v>
      </c>
      <c r="H236" s="202"/>
      <c r="I236" s="202"/>
      <c r="J236" s="203">
        <f t="shared" si="10"/>
        <v>0</v>
      </c>
      <c r="K236" s="204"/>
      <c r="L236" s="32"/>
      <c r="M236" s="205" t="s">
        <v>1</v>
      </c>
      <c r="N236" s="206" t="s">
        <v>41</v>
      </c>
      <c r="T236" s="59"/>
      <c r="AT236" s="17" t="s">
        <v>1276</v>
      </c>
      <c r="AU236" s="17" t="s">
        <v>83</v>
      </c>
      <c r="AY236" s="17" t="s">
        <v>1276</v>
      </c>
      <c r="BE236" s="155">
        <f>IF(N236="základná",J236,0)</f>
        <v>0</v>
      </c>
      <c r="BF236" s="155">
        <f>IF(N236="znížená",J236,0)</f>
        <v>0</v>
      </c>
      <c r="BG236" s="155">
        <f>IF(N236="zákl. prenesená",J236,0)</f>
        <v>0</v>
      </c>
      <c r="BH236" s="155">
        <f>IF(N236="zníž. prenesená",J236,0)</f>
        <v>0</v>
      </c>
      <c r="BI236" s="155">
        <f>IF(N236="nulová",J236,0)</f>
        <v>0</v>
      </c>
      <c r="BJ236" s="17" t="s">
        <v>118</v>
      </c>
      <c r="BK236" s="155">
        <f>I236*H236</f>
        <v>0</v>
      </c>
    </row>
    <row r="237" spans="2:65" s="1" customFormat="1" ht="16.25" customHeight="1">
      <c r="B237" s="32"/>
      <c r="C237" s="198" t="s">
        <v>1</v>
      </c>
      <c r="D237" s="198" t="s">
        <v>179</v>
      </c>
      <c r="E237" s="199" t="s">
        <v>1</v>
      </c>
      <c r="F237" s="200" t="s">
        <v>1</v>
      </c>
      <c r="G237" s="201" t="s">
        <v>1</v>
      </c>
      <c r="H237" s="202"/>
      <c r="I237" s="202"/>
      <c r="J237" s="203">
        <f t="shared" si="10"/>
        <v>0</v>
      </c>
      <c r="K237" s="204"/>
      <c r="L237" s="32"/>
      <c r="M237" s="205" t="s">
        <v>1</v>
      </c>
      <c r="N237" s="206" t="s">
        <v>41</v>
      </c>
      <c r="T237" s="59"/>
      <c r="AT237" s="17" t="s">
        <v>1276</v>
      </c>
      <c r="AU237" s="17" t="s">
        <v>83</v>
      </c>
      <c r="AY237" s="17" t="s">
        <v>1276</v>
      </c>
      <c r="BE237" s="155">
        <f>IF(N237="základná",J237,0)</f>
        <v>0</v>
      </c>
      <c r="BF237" s="155">
        <f>IF(N237="znížená",J237,0)</f>
        <v>0</v>
      </c>
      <c r="BG237" s="155">
        <f>IF(N237="zákl. prenesená",J237,0)</f>
        <v>0</v>
      </c>
      <c r="BH237" s="155">
        <f>IF(N237="zníž. prenesená",J237,0)</f>
        <v>0</v>
      </c>
      <c r="BI237" s="155">
        <f>IF(N237="nulová",J237,0)</f>
        <v>0</v>
      </c>
      <c r="BJ237" s="17" t="s">
        <v>118</v>
      </c>
      <c r="BK237" s="155">
        <f>I237*H237</f>
        <v>0</v>
      </c>
    </row>
    <row r="238" spans="2:65" s="1" customFormat="1" ht="16.25" customHeight="1">
      <c r="B238" s="32"/>
      <c r="C238" s="198" t="s">
        <v>1</v>
      </c>
      <c r="D238" s="198" t="s">
        <v>179</v>
      </c>
      <c r="E238" s="199" t="s">
        <v>1</v>
      </c>
      <c r="F238" s="200" t="s">
        <v>1</v>
      </c>
      <c r="G238" s="201" t="s">
        <v>1</v>
      </c>
      <c r="H238" s="202"/>
      <c r="I238" s="202"/>
      <c r="J238" s="203">
        <f t="shared" si="10"/>
        <v>0</v>
      </c>
      <c r="K238" s="204"/>
      <c r="L238" s="32"/>
      <c r="M238" s="205" t="s">
        <v>1</v>
      </c>
      <c r="N238" s="206" t="s">
        <v>41</v>
      </c>
      <c r="T238" s="59"/>
      <c r="AT238" s="17" t="s">
        <v>1276</v>
      </c>
      <c r="AU238" s="17" t="s">
        <v>83</v>
      </c>
      <c r="AY238" s="17" t="s">
        <v>1276</v>
      </c>
      <c r="BE238" s="155">
        <f>IF(N238="základná",J238,0)</f>
        <v>0</v>
      </c>
      <c r="BF238" s="155">
        <f>IF(N238="znížená",J238,0)</f>
        <v>0</v>
      </c>
      <c r="BG238" s="155">
        <f>IF(N238="zákl. prenesená",J238,0)</f>
        <v>0</v>
      </c>
      <c r="BH238" s="155">
        <f>IF(N238="zníž. prenesená",J238,0)</f>
        <v>0</v>
      </c>
      <c r="BI238" s="155">
        <f>IF(N238="nulová",J238,0)</f>
        <v>0</v>
      </c>
      <c r="BJ238" s="17" t="s">
        <v>118</v>
      </c>
      <c r="BK238" s="155">
        <f>I238*H238</f>
        <v>0</v>
      </c>
    </row>
    <row r="239" spans="2:65" s="1" customFormat="1" ht="16.25" customHeight="1">
      <c r="B239" s="32"/>
      <c r="C239" s="198" t="s">
        <v>1</v>
      </c>
      <c r="D239" s="198" t="s">
        <v>179</v>
      </c>
      <c r="E239" s="199" t="s">
        <v>1</v>
      </c>
      <c r="F239" s="200" t="s">
        <v>1</v>
      </c>
      <c r="G239" s="201" t="s">
        <v>1</v>
      </c>
      <c r="H239" s="202"/>
      <c r="I239" s="202"/>
      <c r="J239" s="203">
        <f t="shared" si="10"/>
        <v>0</v>
      </c>
      <c r="K239" s="204"/>
      <c r="L239" s="32"/>
      <c r="M239" s="205" t="s">
        <v>1</v>
      </c>
      <c r="N239" s="206" t="s">
        <v>41</v>
      </c>
      <c r="T239" s="59"/>
      <c r="AT239" s="17" t="s">
        <v>1276</v>
      </c>
      <c r="AU239" s="17" t="s">
        <v>83</v>
      </c>
      <c r="AY239" s="17" t="s">
        <v>1276</v>
      </c>
      <c r="BE239" s="155">
        <f>IF(N239="základná",J239,0)</f>
        <v>0</v>
      </c>
      <c r="BF239" s="155">
        <f>IF(N239="znížená",J239,0)</f>
        <v>0</v>
      </c>
      <c r="BG239" s="155">
        <f>IF(N239="zákl. prenesená",J239,0)</f>
        <v>0</v>
      </c>
      <c r="BH239" s="155">
        <f>IF(N239="zníž. prenesená",J239,0)</f>
        <v>0</v>
      </c>
      <c r="BI239" s="155">
        <f>IF(N239="nulová",J239,0)</f>
        <v>0</v>
      </c>
      <c r="BJ239" s="17" t="s">
        <v>118</v>
      </c>
      <c r="BK239" s="155">
        <f>I239*H239</f>
        <v>0</v>
      </c>
    </row>
    <row r="240" spans="2:65" s="1" customFormat="1" ht="16.25" customHeight="1">
      <c r="B240" s="32"/>
      <c r="C240" s="198" t="s">
        <v>1</v>
      </c>
      <c r="D240" s="198" t="s">
        <v>179</v>
      </c>
      <c r="E240" s="199" t="s">
        <v>1</v>
      </c>
      <c r="F240" s="200" t="s">
        <v>1</v>
      </c>
      <c r="G240" s="201" t="s">
        <v>1</v>
      </c>
      <c r="H240" s="202"/>
      <c r="I240" s="202"/>
      <c r="J240" s="203">
        <f t="shared" si="10"/>
        <v>0</v>
      </c>
      <c r="K240" s="204"/>
      <c r="L240" s="32"/>
      <c r="M240" s="205" t="s">
        <v>1</v>
      </c>
      <c r="N240" s="206" t="s">
        <v>41</v>
      </c>
      <c r="O240" s="207"/>
      <c r="P240" s="207"/>
      <c r="Q240" s="207"/>
      <c r="R240" s="207"/>
      <c r="S240" s="207"/>
      <c r="T240" s="208"/>
      <c r="AT240" s="17" t="s">
        <v>1276</v>
      </c>
      <c r="AU240" s="17" t="s">
        <v>83</v>
      </c>
      <c r="AY240" s="17" t="s">
        <v>1276</v>
      </c>
      <c r="BE240" s="155">
        <f>IF(N240="základná",J240,0)</f>
        <v>0</v>
      </c>
      <c r="BF240" s="155">
        <f>IF(N240="znížená",J240,0)</f>
        <v>0</v>
      </c>
      <c r="BG240" s="155">
        <f>IF(N240="zákl. prenesená",J240,0)</f>
        <v>0</v>
      </c>
      <c r="BH240" s="155">
        <f>IF(N240="zníž. prenesená",J240,0)</f>
        <v>0</v>
      </c>
      <c r="BI240" s="155">
        <f>IF(N240="nulová",J240,0)</f>
        <v>0</v>
      </c>
      <c r="BJ240" s="17" t="s">
        <v>118</v>
      </c>
      <c r="BK240" s="155">
        <f>I240*H240</f>
        <v>0</v>
      </c>
    </row>
    <row r="241" spans="2:12" s="1" customFormat="1" ht="7" customHeight="1">
      <c r="B241" s="47"/>
      <c r="C241" s="48"/>
      <c r="D241" s="48"/>
      <c r="E241" s="48"/>
      <c r="F241" s="48"/>
      <c r="G241" s="48"/>
      <c r="H241" s="48"/>
      <c r="I241" s="48"/>
      <c r="J241" s="48"/>
      <c r="K241" s="48"/>
      <c r="L241" s="32"/>
    </row>
  </sheetData>
  <autoFilter ref="C119:K240" xr:uid="{00000000-0009-0000-0000-000009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36:D241" xr:uid="{00000000-0002-0000-0900-000000000000}">
      <formula1>"K, M"</formula1>
    </dataValidation>
    <dataValidation type="list" allowBlank="1" showInputMessage="1" showErrorMessage="1" error="Povolené sú hodnoty základná, znížená, nulová." sqref="N236:N241" xr:uid="{00000000-0002-0000-09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94"/>
  <sheetViews>
    <sheetView showGridLines="0" topLeftCell="A200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111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2491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1951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1951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ROUND(J120,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ROUND((ROUND((SUM(BE120:BE187)),  2) + SUM(BE189:BE193)), 2)</f>
        <v>0</v>
      </c>
      <c r="G33" s="96"/>
      <c r="H33" s="96"/>
      <c r="I33" s="97">
        <v>0.2</v>
      </c>
      <c r="J33" s="95">
        <f>ROUND((ROUND(((SUM(BE120:BE187))*I33),  2) + (SUM(BE189:BE193)*I33)),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ROUND((ROUND((SUM(BF120:BF187)),  2) + SUM(BF189:BF193)), 2)</f>
        <v>0</v>
      </c>
      <c r="G34" s="96"/>
      <c r="H34" s="96"/>
      <c r="I34" s="97">
        <v>0.2</v>
      </c>
      <c r="J34" s="95">
        <f>ROUND((ROUND(((SUM(BF120:BF187))*I34),  2) + (SUM(BF189:BF193)*I34)),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ROUND((ROUND((SUM(BG120:BG187)),  2) + SUM(BG189:BG193)),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ROUND((ROUND((SUM(BH120:BH187)),  2) + SUM(BH189:BH193)),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ROUND((ROUND((SUM(BI120:BI187)),  2) + SUM(BI189:BI193)),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10 - Elektro - rozvádzače 2.NP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Jaroslav Dulanský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Jaroslav Dulanský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J120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2492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8" customFormat="1" ht="25" customHeight="1">
      <c r="B98" s="111"/>
      <c r="D98" s="112" t="s">
        <v>2493</v>
      </c>
      <c r="E98" s="113"/>
      <c r="F98" s="113"/>
      <c r="G98" s="113"/>
      <c r="H98" s="113"/>
      <c r="I98" s="113"/>
      <c r="J98" s="114">
        <f>J152</f>
        <v>0</v>
      </c>
      <c r="L98" s="111"/>
    </row>
    <row r="99" spans="2:12" s="8" customFormat="1" ht="25" customHeight="1">
      <c r="B99" s="111"/>
      <c r="D99" s="112" t="s">
        <v>2006</v>
      </c>
      <c r="E99" s="113"/>
      <c r="F99" s="113"/>
      <c r="G99" s="113"/>
      <c r="H99" s="113"/>
      <c r="I99" s="113"/>
      <c r="J99" s="114">
        <f>J186</f>
        <v>0</v>
      </c>
      <c r="L99" s="111"/>
    </row>
    <row r="100" spans="2:12" s="8" customFormat="1" ht="21.75" customHeight="1">
      <c r="B100" s="111"/>
      <c r="D100" s="119" t="s">
        <v>162</v>
      </c>
      <c r="J100" s="120">
        <f>J188</f>
        <v>0</v>
      </c>
      <c r="L100" s="111"/>
    </row>
    <row r="101" spans="2:12" s="1" customFormat="1" ht="21.75" customHeight="1">
      <c r="B101" s="32"/>
      <c r="L101" s="32"/>
    </row>
    <row r="102" spans="2:12" s="1" customFormat="1" ht="7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12" s="1" customFormat="1" ht="7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12" s="1" customFormat="1" ht="25" customHeight="1">
      <c r="B107" s="32"/>
      <c r="C107" s="21" t="s">
        <v>163</v>
      </c>
      <c r="L107" s="32"/>
    </row>
    <row r="108" spans="2:12" s="1" customFormat="1" ht="7" customHeight="1">
      <c r="B108" s="32"/>
      <c r="L108" s="32"/>
    </row>
    <row r="109" spans="2:12" s="1" customFormat="1" ht="12" customHeight="1">
      <c r="B109" s="32"/>
      <c r="C109" s="27" t="s">
        <v>15</v>
      </c>
      <c r="L109" s="32"/>
    </row>
    <row r="110" spans="2:12" s="1" customFormat="1" ht="16.5" customHeight="1">
      <c r="B110" s="32"/>
      <c r="E110" s="259" t="str">
        <f>E7</f>
        <v>ZŠ Láb - prístavba - aktualizácia</v>
      </c>
      <c r="F110" s="260"/>
      <c r="G110" s="260"/>
      <c r="H110" s="260"/>
      <c r="L110" s="32"/>
    </row>
    <row r="111" spans="2:12" s="1" customFormat="1" ht="12" customHeight="1">
      <c r="B111" s="32"/>
      <c r="C111" s="27" t="s">
        <v>132</v>
      </c>
      <c r="L111" s="32"/>
    </row>
    <row r="112" spans="2:12" s="1" customFormat="1" ht="16.5" customHeight="1">
      <c r="B112" s="32"/>
      <c r="E112" s="221" t="str">
        <f>E9</f>
        <v>10 - Elektro - rozvádzače 2.NP</v>
      </c>
      <c r="F112" s="261"/>
      <c r="G112" s="261"/>
      <c r="H112" s="261"/>
      <c r="L112" s="32"/>
    </row>
    <row r="113" spans="2:65" s="1" customFormat="1" ht="7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F12</f>
        <v>Základná škola Láb</v>
      </c>
      <c r="I114" s="27" t="s">
        <v>21</v>
      </c>
      <c r="J114" s="55" t="str">
        <f>IF(J12="","",J12)</f>
        <v/>
      </c>
      <c r="L114" s="32"/>
    </row>
    <row r="115" spans="2:65" s="1" customFormat="1" ht="7" customHeight="1">
      <c r="B115" s="32"/>
      <c r="L115" s="32"/>
    </row>
    <row r="116" spans="2:65" s="1" customFormat="1" ht="15.25" customHeight="1">
      <c r="B116" s="32"/>
      <c r="C116" s="27" t="s">
        <v>22</v>
      </c>
      <c r="F116" s="25" t="str">
        <f>E15</f>
        <v>Obec Láb</v>
      </c>
      <c r="I116" s="27" t="s">
        <v>28</v>
      </c>
      <c r="J116" s="30" t="str">
        <f>E21</f>
        <v>Jaroslav Dulanský</v>
      </c>
      <c r="L116" s="32"/>
    </row>
    <row r="117" spans="2:65" s="1" customFormat="1" ht="15.25" customHeight="1">
      <c r="B117" s="32"/>
      <c r="C117" s="27" t="s">
        <v>26</v>
      </c>
      <c r="F117" s="25" t="str">
        <f>IF(E18="","",E18)</f>
        <v>Vyplň údaj</v>
      </c>
      <c r="I117" s="27" t="s">
        <v>31</v>
      </c>
      <c r="J117" s="30" t="str">
        <f>E24</f>
        <v>Jaroslav Dulanský</v>
      </c>
      <c r="L117" s="32"/>
    </row>
    <row r="118" spans="2:65" s="1" customFormat="1" ht="10.25" customHeight="1">
      <c r="B118" s="32"/>
      <c r="L118" s="32"/>
    </row>
    <row r="119" spans="2:65" s="10" customFormat="1" ht="29.25" customHeight="1">
      <c r="B119" s="121"/>
      <c r="C119" s="122" t="s">
        <v>164</v>
      </c>
      <c r="D119" s="123" t="s">
        <v>60</v>
      </c>
      <c r="E119" s="123" t="s">
        <v>56</v>
      </c>
      <c r="F119" s="123" t="s">
        <v>57</v>
      </c>
      <c r="G119" s="123" t="s">
        <v>165</v>
      </c>
      <c r="H119" s="123" t="s">
        <v>166</v>
      </c>
      <c r="I119" s="123" t="s">
        <v>167</v>
      </c>
      <c r="J119" s="124" t="s">
        <v>137</v>
      </c>
      <c r="K119" s="125" t="s">
        <v>168</v>
      </c>
      <c r="L119" s="121"/>
      <c r="M119" s="62" t="s">
        <v>1</v>
      </c>
      <c r="N119" s="63" t="s">
        <v>39</v>
      </c>
      <c r="O119" s="63" t="s">
        <v>169</v>
      </c>
      <c r="P119" s="63" t="s">
        <v>170</v>
      </c>
      <c r="Q119" s="63" t="s">
        <v>171</v>
      </c>
      <c r="R119" s="63" t="s">
        <v>172</v>
      </c>
      <c r="S119" s="63" t="s">
        <v>173</v>
      </c>
      <c r="T119" s="64" t="s">
        <v>174</v>
      </c>
    </row>
    <row r="120" spans="2:65" s="1" customFormat="1" ht="22.75" customHeight="1">
      <c r="B120" s="32"/>
      <c r="C120" s="67" t="s">
        <v>138</v>
      </c>
      <c r="J120" s="126">
        <f>BK120</f>
        <v>0</v>
      </c>
      <c r="L120" s="32"/>
      <c r="M120" s="65"/>
      <c r="N120" s="56"/>
      <c r="O120" s="56"/>
      <c r="P120" s="127">
        <f>P121+P152+P186+P188</f>
        <v>0</v>
      </c>
      <c r="Q120" s="56"/>
      <c r="R120" s="127">
        <f>R121+R152+R186+R188</f>
        <v>0</v>
      </c>
      <c r="S120" s="56"/>
      <c r="T120" s="128">
        <f>T121+T152+T186+T188</f>
        <v>0</v>
      </c>
      <c r="AT120" s="17" t="s">
        <v>74</v>
      </c>
      <c r="AU120" s="17" t="s">
        <v>139</v>
      </c>
      <c r="BK120" s="129">
        <f>BK121+BK152+BK186+BK188</f>
        <v>0</v>
      </c>
    </row>
    <row r="121" spans="2:65" s="11" customFormat="1" ht="26" customHeight="1">
      <c r="B121" s="130"/>
      <c r="D121" s="131" t="s">
        <v>74</v>
      </c>
      <c r="E121" s="132" t="s">
        <v>2494</v>
      </c>
      <c r="F121" s="132" t="s">
        <v>2495</v>
      </c>
      <c r="I121" s="133"/>
      <c r="J121" s="120">
        <f>BK121</f>
        <v>0</v>
      </c>
      <c r="L121" s="130"/>
      <c r="M121" s="134"/>
      <c r="P121" s="135">
        <f>SUM(P122:P151)</f>
        <v>0</v>
      </c>
      <c r="R121" s="135">
        <f>SUM(R122:R151)</f>
        <v>0</v>
      </c>
      <c r="T121" s="136">
        <f>SUM(T122:T151)</f>
        <v>0</v>
      </c>
      <c r="AR121" s="131" t="s">
        <v>83</v>
      </c>
      <c r="AT121" s="137" t="s">
        <v>74</v>
      </c>
      <c r="AU121" s="137" t="s">
        <v>75</v>
      </c>
      <c r="AY121" s="131" t="s">
        <v>177</v>
      </c>
      <c r="BK121" s="138">
        <f>SUM(BK122:BK151)</f>
        <v>0</v>
      </c>
    </row>
    <row r="122" spans="2:65" s="1" customFormat="1" ht="24.25" customHeight="1">
      <c r="B122" s="141"/>
      <c r="C122" s="142" t="s">
        <v>83</v>
      </c>
      <c r="D122" s="142" t="s">
        <v>179</v>
      </c>
      <c r="E122" s="143" t="s">
        <v>2496</v>
      </c>
      <c r="F122" s="144" t="s">
        <v>2497</v>
      </c>
      <c r="G122" s="145" t="s">
        <v>329</v>
      </c>
      <c r="H122" s="146">
        <v>1</v>
      </c>
      <c r="I122" s="147"/>
      <c r="J122" s="148">
        <f>ROUND(I122*H122,2)</f>
        <v>0</v>
      </c>
      <c r="K122" s="149"/>
      <c r="L122" s="32"/>
      <c r="M122" s="150" t="s">
        <v>1</v>
      </c>
      <c r="N122" s="151" t="s">
        <v>41</v>
      </c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54" t="s">
        <v>183</v>
      </c>
      <c r="AT122" s="154" t="s">
        <v>179</v>
      </c>
      <c r="AU122" s="154" t="s">
        <v>83</v>
      </c>
      <c r="AY122" s="17" t="s">
        <v>177</v>
      </c>
      <c r="BE122" s="155">
        <f>IF(N122="základná",J122,0)</f>
        <v>0</v>
      </c>
      <c r="BF122" s="155">
        <f>IF(N122="znížená",J122,0)</f>
        <v>0</v>
      </c>
      <c r="BG122" s="155">
        <f>IF(N122="zákl. prenesená",J122,0)</f>
        <v>0</v>
      </c>
      <c r="BH122" s="155">
        <f>IF(N122="zníž. prenesená",J122,0)</f>
        <v>0</v>
      </c>
      <c r="BI122" s="155">
        <f>IF(N122="nulová",J122,0)</f>
        <v>0</v>
      </c>
      <c r="BJ122" s="17" t="s">
        <v>118</v>
      </c>
      <c r="BK122" s="155">
        <f>ROUND(I122*H122,2)</f>
        <v>0</v>
      </c>
      <c r="BL122" s="17" t="s">
        <v>183</v>
      </c>
      <c r="BM122" s="154" t="s">
        <v>118</v>
      </c>
    </row>
    <row r="123" spans="2:65" s="1" customFormat="1" ht="24">
      <c r="B123" s="32"/>
      <c r="D123" s="157" t="s">
        <v>227</v>
      </c>
      <c r="F123" s="164" t="s">
        <v>2498</v>
      </c>
      <c r="I123" s="165"/>
      <c r="L123" s="32"/>
      <c r="M123" s="166"/>
      <c r="T123" s="59"/>
      <c r="AT123" s="17" t="s">
        <v>227</v>
      </c>
      <c r="AU123" s="17" t="s">
        <v>83</v>
      </c>
    </row>
    <row r="124" spans="2:65" s="1" customFormat="1" ht="16.5" customHeight="1">
      <c r="B124" s="141"/>
      <c r="C124" s="142" t="s">
        <v>118</v>
      </c>
      <c r="D124" s="142" t="s">
        <v>179</v>
      </c>
      <c r="E124" s="143" t="s">
        <v>2499</v>
      </c>
      <c r="F124" s="144" t="s">
        <v>2457</v>
      </c>
      <c r="G124" s="145" t="s">
        <v>329</v>
      </c>
      <c r="H124" s="146">
        <v>1</v>
      </c>
      <c r="I124" s="147"/>
      <c r="J124" s="148">
        <f>ROUND(I124*H124,2)</f>
        <v>0</v>
      </c>
      <c r="K124" s="149"/>
      <c r="L124" s="32"/>
      <c r="M124" s="150" t="s">
        <v>1</v>
      </c>
      <c r="N124" s="151" t="s">
        <v>41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183</v>
      </c>
      <c r="AT124" s="154" t="s">
        <v>179</v>
      </c>
      <c r="AU124" s="154" t="s">
        <v>83</v>
      </c>
      <c r="AY124" s="17" t="s">
        <v>177</v>
      </c>
      <c r="BE124" s="155">
        <f>IF(N124="základná",J124,0)</f>
        <v>0</v>
      </c>
      <c r="BF124" s="155">
        <f>IF(N124="znížená",J124,0)</f>
        <v>0</v>
      </c>
      <c r="BG124" s="155">
        <f>IF(N124="zákl. prenesená",J124,0)</f>
        <v>0</v>
      </c>
      <c r="BH124" s="155">
        <f>IF(N124="zníž. prenesená",J124,0)</f>
        <v>0</v>
      </c>
      <c r="BI124" s="155">
        <f>IF(N124="nulová",J124,0)</f>
        <v>0</v>
      </c>
      <c r="BJ124" s="17" t="s">
        <v>118</v>
      </c>
      <c r="BK124" s="155">
        <f>ROUND(I124*H124,2)</f>
        <v>0</v>
      </c>
      <c r="BL124" s="17" t="s">
        <v>183</v>
      </c>
      <c r="BM124" s="154" t="s">
        <v>183</v>
      </c>
    </row>
    <row r="125" spans="2:65" s="1" customFormat="1" ht="24">
      <c r="B125" s="32"/>
      <c r="D125" s="157" t="s">
        <v>227</v>
      </c>
      <c r="F125" s="164" t="s">
        <v>2458</v>
      </c>
      <c r="I125" s="165"/>
      <c r="L125" s="32"/>
      <c r="M125" s="166"/>
      <c r="T125" s="59"/>
      <c r="AT125" s="17" t="s">
        <v>227</v>
      </c>
      <c r="AU125" s="17" t="s">
        <v>83</v>
      </c>
    </row>
    <row r="126" spans="2:65" s="1" customFormat="1" ht="16.5" customHeight="1">
      <c r="B126" s="141"/>
      <c r="C126" s="142" t="s">
        <v>191</v>
      </c>
      <c r="D126" s="142" t="s">
        <v>179</v>
      </c>
      <c r="E126" s="143" t="s">
        <v>2500</v>
      </c>
      <c r="F126" s="144" t="s">
        <v>2349</v>
      </c>
      <c r="G126" s="145" t="s">
        <v>329</v>
      </c>
      <c r="H126" s="146">
        <v>7</v>
      </c>
      <c r="I126" s="147"/>
      <c r="J126" s="148">
        <f>ROUND(I126*H126,2)</f>
        <v>0</v>
      </c>
      <c r="K126" s="149"/>
      <c r="L126" s="32"/>
      <c r="M126" s="150" t="s">
        <v>1</v>
      </c>
      <c r="N126" s="151" t="s">
        <v>41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183</v>
      </c>
      <c r="AT126" s="154" t="s">
        <v>179</v>
      </c>
      <c r="AU126" s="154" t="s">
        <v>83</v>
      </c>
      <c r="AY126" s="17" t="s">
        <v>177</v>
      </c>
      <c r="BE126" s="155">
        <f>IF(N126="základná",J126,0)</f>
        <v>0</v>
      </c>
      <c r="BF126" s="155">
        <f>IF(N126="znížená",J126,0)</f>
        <v>0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7" t="s">
        <v>118</v>
      </c>
      <c r="BK126" s="155">
        <f>ROUND(I126*H126,2)</f>
        <v>0</v>
      </c>
      <c r="BL126" s="17" t="s">
        <v>183</v>
      </c>
      <c r="BM126" s="154" t="s">
        <v>205</v>
      </c>
    </row>
    <row r="127" spans="2:65" s="1" customFormat="1" ht="24">
      <c r="B127" s="32"/>
      <c r="D127" s="157" t="s">
        <v>227</v>
      </c>
      <c r="F127" s="164" t="s">
        <v>2350</v>
      </c>
      <c r="I127" s="165"/>
      <c r="L127" s="32"/>
      <c r="M127" s="166"/>
      <c r="T127" s="59"/>
      <c r="AT127" s="17" t="s">
        <v>227</v>
      </c>
      <c r="AU127" s="17" t="s">
        <v>83</v>
      </c>
    </row>
    <row r="128" spans="2:65" s="1" customFormat="1" ht="16.5" customHeight="1">
      <c r="B128" s="141"/>
      <c r="C128" s="142" t="s">
        <v>183</v>
      </c>
      <c r="D128" s="142" t="s">
        <v>179</v>
      </c>
      <c r="E128" s="143" t="s">
        <v>2501</v>
      </c>
      <c r="F128" s="144" t="s">
        <v>2502</v>
      </c>
      <c r="G128" s="145" t="s">
        <v>329</v>
      </c>
      <c r="H128" s="146">
        <v>1</v>
      </c>
      <c r="I128" s="147"/>
      <c r="J128" s="148">
        <f>ROUND(I128*H128,2)</f>
        <v>0</v>
      </c>
      <c r="K128" s="149"/>
      <c r="L128" s="32"/>
      <c r="M128" s="150" t="s">
        <v>1</v>
      </c>
      <c r="N128" s="151" t="s">
        <v>41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183</v>
      </c>
      <c r="AT128" s="154" t="s">
        <v>179</v>
      </c>
      <c r="AU128" s="154" t="s">
        <v>83</v>
      </c>
      <c r="AY128" s="17" t="s">
        <v>177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7" t="s">
        <v>118</v>
      </c>
      <c r="BK128" s="155">
        <f>ROUND(I128*H128,2)</f>
        <v>0</v>
      </c>
      <c r="BL128" s="17" t="s">
        <v>183</v>
      </c>
      <c r="BM128" s="154" t="s">
        <v>215</v>
      </c>
    </row>
    <row r="129" spans="2:65" s="1" customFormat="1" ht="24">
      <c r="B129" s="32"/>
      <c r="D129" s="157" t="s">
        <v>227</v>
      </c>
      <c r="F129" s="164" t="s">
        <v>2503</v>
      </c>
      <c r="I129" s="165"/>
      <c r="L129" s="32"/>
      <c r="M129" s="166"/>
      <c r="T129" s="59"/>
      <c r="AT129" s="17" t="s">
        <v>227</v>
      </c>
      <c r="AU129" s="17" t="s">
        <v>83</v>
      </c>
    </row>
    <row r="130" spans="2:65" s="1" customFormat="1" ht="24.25" customHeight="1">
      <c r="B130" s="141"/>
      <c r="C130" s="142" t="s">
        <v>200</v>
      </c>
      <c r="D130" s="142" t="s">
        <v>179</v>
      </c>
      <c r="E130" s="143" t="s">
        <v>2504</v>
      </c>
      <c r="F130" s="144" t="s">
        <v>2361</v>
      </c>
      <c r="G130" s="145" t="s">
        <v>329</v>
      </c>
      <c r="H130" s="146">
        <v>4</v>
      </c>
      <c r="I130" s="147"/>
      <c r="J130" s="148">
        <f>ROUND(I130*H130,2)</f>
        <v>0</v>
      </c>
      <c r="K130" s="149"/>
      <c r="L130" s="32"/>
      <c r="M130" s="150" t="s">
        <v>1</v>
      </c>
      <c r="N130" s="151" t="s">
        <v>41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54" t="s">
        <v>183</v>
      </c>
      <c r="AT130" s="154" t="s">
        <v>179</v>
      </c>
      <c r="AU130" s="154" t="s">
        <v>83</v>
      </c>
      <c r="AY130" s="17" t="s">
        <v>177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7" t="s">
        <v>118</v>
      </c>
      <c r="BK130" s="155">
        <f>ROUND(I130*H130,2)</f>
        <v>0</v>
      </c>
      <c r="BL130" s="17" t="s">
        <v>183</v>
      </c>
      <c r="BM130" s="154" t="s">
        <v>109</v>
      </c>
    </row>
    <row r="131" spans="2:65" s="1" customFormat="1" ht="24">
      <c r="B131" s="32"/>
      <c r="D131" s="157" t="s">
        <v>227</v>
      </c>
      <c r="F131" s="164" t="s">
        <v>2362</v>
      </c>
      <c r="I131" s="165"/>
      <c r="L131" s="32"/>
      <c r="M131" s="166"/>
      <c r="T131" s="59"/>
      <c r="AT131" s="17" t="s">
        <v>227</v>
      </c>
      <c r="AU131" s="17" t="s">
        <v>83</v>
      </c>
    </row>
    <row r="132" spans="2:65" s="1" customFormat="1" ht="24.25" customHeight="1">
      <c r="B132" s="141"/>
      <c r="C132" s="142" t="s">
        <v>205</v>
      </c>
      <c r="D132" s="142" t="s">
        <v>179</v>
      </c>
      <c r="E132" s="143" t="s">
        <v>2505</v>
      </c>
      <c r="F132" s="144" t="s">
        <v>2379</v>
      </c>
      <c r="G132" s="145" t="s">
        <v>329</v>
      </c>
      <c r="H132" s="146">
        <v>2</v>
      </c>
      <c r="I132" s="147"/>
      <c r="J132" s="148">
        <f>ROUND(I132*H132,2)</f>
        <v>0</v>
      </c>
      <c r="K132" s="149"/>
      <c r="L132" s="32"/>
      <c r="M132" s="150" t="s">
        <v>1</v>
      </c>
      <c r="N132" s="151" t="s">
        <v>41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54" t="s">
        <v>183</v>
      </c>
      <c r="AT132" s="154" t="s">
        <v>179</v>
      </c>
      <c r="AU132" s="154" t="s">
        <v>83</v>
      </c>
      <c r="AY132" s="17" t="s">
        <v>177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7" t="s">
        <v>118</v>
      </c>
      <c r="BK132" s="155">
        <f>ROUND(I132*H132,2)</f>
        <v>0</v>
      </c>
      <c r="BL132" s="17" t="s">
        <v>183</v>
      </c>
      <c r="BM132" s="154" t="s">
        <v>233</v>
      </c>
    </row>
    <row r="133" spans="2:65" s="1" customFormat="1" ht="24">
      <c r="B133" s="32"/>
      <c r="D133" s="157" t="s">
        <v>227</v>
      </c>
      <c r="F133" s="164" t="s">
        <v>2380</v>
      </c>
      <c r="I133" s="165"/>
      <c r="L133" s="32"/>
      <c r="M133" s="166"/>
      <c r="T133" s="59"/>
      <c r="AT133" s="17" t="s">
        <v>227</v>
      </c>
      <c r="AU133" s="17" t="s">
        <v>83</v>
      </c>
    </row>
    <row r="134" spans="2:65" s="1" customFormat="1" ht="16.5" customHeight="1">
      <c r="B134" s="141"/>
      <c r="C134" s="142" t="s">
        <v>210</v>
      </c>
      <c r="D134" s="142" t="s">
        <v>179</v>
      </c>
      <c r="E134" s="143" t="s">
        <v>2506</v>
      </c>
      <c r="F134" s="144" t="s">
        <v>2507</v>
      </c>
      <c r="G134" s="145" t="s">
        <v>329</v>
      </c>
      <c r="H134" s="146">
        <v>4</v>
      </c>
      <c r="I134" s="147"/>
      <c r="J134" s="148">
        <f>ROUND(I134*H134,2)</f>
        <v>0</v>
      </c>
      <c r="K134" s="149"/>
      <c r="L134" s="32"/>
      <c r="M134" s="150" t="s">
        <v>1</v>
      </c>
      <c r="N134" s="151" t="s">
        <v>41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54" t="s">
        <v>183</v>
      </c>
      <c r="AT134" s="154" t="s">
        <v>179</v>
      </c>
      <c r="AU134" s="154" t="s">
        <v>83</v>
      </c>
      <c r="AY134" s="17" t="s">
        <v>177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7" t="s">
        <v>118</v>
      </c>
      <c r="BK134" s="155">
        <f>ROUND(I134*H134,2)</f>
        <v>0</v>
      </c>
      <c r="BL134" s="17" t="s">
        <v>183</v>
      </c>
      <c r="BM134" s="154" t="s">
        <v>245</v>
      </c>
    </row>
    <row r="135" spans="2:65" s="1" customFormat="1" ht="24">
      <c r="B135" s="32"/>
      <c r="D135" s="157" t="s">
        <v>227</v>
      </c>
      <c r="F135" s="164" t="s">
        <v>2508</v>
      </c>
      <c r="I135" s="165"/>
      <c r="L135" s="32"/>
      <c r="M135" s="166"/>
      <c r="T135" s="59"/>
      <c r="AT135" s="17" t="s">
        <v>227</v>
      </c>
      <c r="AU135" s="17" t="s">
        <v>83</v>
      </c>
    </row>
    <row r="136" spans="2:65" s="1" customFormat="1" ht="24.25" customHeight="1">
      <c r="B136" s="141"/>
      <c r="C136" s="142" t="s">
        <v>215</v>
      </c>
      <c r="D136" s="142" t="s">
        <v>179</v>
      </c>
      <c r="E136" s="143" t="s">
        <v>2509</v>
      </c>
      <c r="F136" s="144" t="s">
        <v>2424</v>
      </c>
      <c r="G136" s="145" t="s">
        <v>329</v>
      </c>
      <c r="H136" s="146">
        <v>2</v>
      </c>
      <c r="I136" s="147"/>
      <c r="J136" s="148">
        <f>ROUND(I136*H136,2)</f>
        <v>0</v>
      </c>
      <c r="K136" s="149"/>
      <c r="L136" s="32"/>
      <c r="M136" s="150" t="s">
        <v>1</v>
      </c>
      <c r="N136" s="151" t="s">
        <v>41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54" t="s">
        <v>183</v>
      </c>
      <c r="AT136" s="154" t="s">
        <v>179</v>
      </c>
      <c r="AU136" s="154" t="s">
        <v>83</v>
      </c>
      <c r="AY136" s="17" t="s">
        <v>177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7" t="s">
        <v>118</v>
      </c>
      <c r="BK136" s="155">
        <f>ROUND(I136*H136,2)</f>
        <v>0</v>
      </c>
      <c r="BL136" s="17" t="s">
        <v>183</v>
      </c>
      <c r="BM136" s="154" t="s">
        <v>258</v>
      </c>
    </row>
    <row r="137" spans="2:65" s="1" customFormat="1" ht="24">
      <c r="B137" s="32"/>
      <c r="D137" s="157" t="s">
        <v>227</v>
      </c>
      <c r="F137" s="164" t="s">
        <v>2425</v>
      </c>
      <c r="I137" s="165"/>
      <c r="L137" s="32"/>
      <c r="M137" s="166"/>
      <c r="T137" s="59"/>
      <c r="AT137" s="17" t="s">
        <v>227</v>
      </c>
      <c r="AU137" s="17" t="s">
        <v>83</v>
      </c>
    </row>
    <row r="138" spans="2:65" s="1" customFormat="1" ht="21.75" customHeight="1">
      <c r="B138" s="141"/>
      <c r="C138" s="142" t="s">
        <v>220</v>
      </c>
      <c r="D138" s="142" t="s">
        <v>179</v>
      </c>
      <c r="E138" s="143" t="s">
        <v>2510</v>
      </c>
      <c r="F138" s="144" t="s">
        <v>2409</v>
      </c>
      <c r="G138" s="145" t="s">
        <v>329</v>
      </c>
      <c r="H138" s="146">
        <v>12</v>
      </c>
      <c r="I138" s="147"/>
      <c r="J138" s="148">
        <f>ROUND(I138*H138,2)</f>
        <v>0</v>
      </c>
      <c r="K138" s="149"/>
      <c r="L138" s="32"/>
      <c r="M138" s="150" t="s">
        <v>1</v>
      </c>
      <c r="N138" s="151" t="s">
        <v>41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183</v>
      </c>
      <c r="AT138" s="154" t="s">
        <v>179</v>
      </c>
      <c r="AU138" s="154" t="s">
        <v>83</v>
      </c>
      <c r="AY138" s="17" t="s">
        <v>177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7" t="s">
        <v>118</v>
      </c>
      <c r="BK138" s="155">
        <f>ROUND(I138*H138,2)</f>
        <v>0</v>
      </c>
      <c r="BL138" s="17" t="s">
        <v>183</v>
      </c>
      <c r="BM138" s="154" t="s">
        <v>268</v>
      </c>
    </row>
    <row r="139" spans="2:65" s="1" customFormat="1" ht="24">
      <c r="B139" s="32"/>
      <c r="D139" s="157" t="s">
        <v>227</v>
      </c>
      <c r="F139" s="164" t="s">
        <v>2410</v>
      </c>
      <c r="I139" s="165"/>
      <c r="L139" s="32"/>
      <c r="M139" s="166"/>
      <c r="T139" s="59"/>
      <c r="AT139" s="17" t="s">
        <v>227</v>
      </c>
      <c r="AU139" s="17" t="s">
        <v>83</v>
      </c>
    </row>
    <row r="140" spans="2:65" s="1" customFormat="1" ht="24.25" customHeight="1">
      <c r="B140" s="141"/>
      <c r="C140" s="142" t="s">
        <v>109</v>
      </c>
      <c r="D140" s="142" t="s">
        <v>179</v>
      </c>
      <c r="E140" s="143" t="s">
        <v>2511</v>
      </c>
      <c r="F140" s="144" t="s">
        <v>2412</v>
      </c>
      <c r="G140" s="145" t="s">
        <v>329</v>
      </c>
      <c r="H140" s="146">
        <v>8</v>
      </c>
      <c r="I140" s="147"/>
      <c r="J140" s="148">
        <f>ROUND(I140*H140,2)</f>
        <v>0</v>
      </c>
      <c r="K140" s="149"/>
      <c r="L140" s="32"/>
      <c r="M140" s="150" t="s">
        <v>1</v>
      </c>
      <c r="N140" s="151" t="s">
        <v>41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54" t="s">
        <v>183</v>
      </c>
      <c r="AT140" s="154" t="s">
        <v>179</v>
      </c>
      <c r="AU140" s="154" t="s">
        <v>83</v>
      </c>
      <c r="AY140" s="17" t="s">
        <v>177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7" t="s">
        <v>118</v>
      </c>
      <c r="BK140" s="155">
        <f>ROUND(I140*H140,2)</f>
        <v>0</v>
      </c>
      <c r="BL140" s="17" t="s">
        <v>183</v>
      </c>
      <c r="BM140" s="154" t="s">
        <v>7</v>
      </c>
    </row>
    <row r="141" spans="2:65" s="1" customFormat="1" ht="24">
      <c r="B141" s="32"/>
      <c r="D141" s="157" t="s">
        <v>227</v>
      </c>
      <c r="F141" s="164" t="s">
        <v>2413</v>
      </c>
      <c r="I141" s="165"/>
      <c r="L141" s="32"/>
      <c r="M141" s="166"/>
      <c r="T141" s="59"/>
      <c r="AT141" s="17" t="s">
        <v>227</v>
      </c>
      <c r="AU141" s="17" t="s">
        <v>83</v>
      </c>
    </row>
    <row r="142" spans="2:65" s="1" customFormat="1" ht="24.25" customHeight="1">
      <c r="B142" s="141"/>
      <c r="C142" s="142" t="s">
        <v>112</v>
      </c>
      <c r="D142" s="142" t="s">
        <v>179</v>
      </c>
      <c r="E142" s="143" t="s">
        <v>2512</v>
      </c>
      <c r="F142" s="144" t="s">
        <v>2418</v>
      </c>
      <c r="G142" s="145" t="s">
        <v>329</v>
      </c>
      <c r="H142" s="146">
        <v>4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83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289</v>
      </c>
    </row>
    <row r="143" spans="2:65" s="1" customFormat="1" ht="24">
      <c r="B143" s="32"/>
      <c r="D143" s="157" t="s">
        <v>227</v>
      </c>
      <c r="F143" s="164" t="s">
        <v>2419</v>
      </c>
      <c r="I143" s="165"/>
      <c r="L143" s="32"/>
      <c r="M143" s="166"/>
      <c r="T143" s="59"/>
      <c r="AT143" s="17" t="s">
        <v>227</v>
      </c>
      <c r="AU143" s="17" t="s">
        <v>83</v>
      </c>
    </row>
    <row r="144" spans="2:65" s="1" customFormat="1" ht="24.25" customHeight="1">
      <c r="B144" s="141"/>
      <c r="C144" s="142" t="s">
        <v>233</v>
      </c>
      <c r="D144" s="142" t="s">
        <v>179</v>
      </c>
      <c r="E144" s="143" t="s">
        <v>2513</v>
      </c>
      <c r="F144" s="144" t="s">
        <v>2421</v>
      </c>
      <c r="G144" s="145" t="s">
        <v>329</v>
      </c>
      <c r="H144" s="146">
        <v>2</v>
      </c>
      <c r="I144" s="147"/>
      <c r="J144" s="148">
        <f>ROUND(I144*H144,2)</f>
        <v>0</v>
      </c>
      <c r="K144" s="149"/>
      <c r="L144" s="32"/>
      <c r="M144" s="150" t="s">
        <v>1</v>
      </c>
      <c r="N144" s="151" t="s">
        <v>41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183</v>
      </c>
      <c r="AT144" s="154" t="s">
        <v>179</v>
      </c>
      <c r="AU144" s="154" t="s">
        <v>83</v>
      </c>
      <c r="AY144" s="17" t="s">
        <v>177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7" t="s">
        <v>118</v>
      </c>
      <c r="BK144" s="155">
        <f>ROUND(I144*H144,2)</f>
        <v>0</v>
      </c>
      <c r="BL144" s="17" t="s">
        <v>183</v>
      </c>
      <c r="BM144" s="154" t="s">
        <v>302</v>
      </c>
    </row>
    <row r="145" spans="2:65" s="1" customFormat="1" ht="24">
      <c r="B145" s="32"/>
      <c r="D145" s="157" t="s">
        <v>227</v>
      </c>
      <c r="F145" s="164" t="s">
        <v>2422</v>
      </c>
      <c r="I145" s="165"/>
      <c r="L145" s="32"/>
      <c r="M145" s="166"/>
      <c r="T145" s="59"/>
      <c r="AT145" s="17" t="s">
        <v>227</v>
      </c>
      <c r="AU145" s="17" t="s">
        <v>83</v>
      </c>
    </row>
    <row r="146" spans="2:65" s="1" customFormat="1" ht="16.5" customHeight="1">
      <c r="B146" s="141"/>
      <c r="C146" s="142" t="s">
        <v>239</v>
      </c>
      <c r="D146" s="142" t="s">
        <v>179</v>
      </c>
      <c r="E146" s="143" t="s">
        <v>2514</v>
      </c>
      <c r="F146" s="144" t="s">
        <v>2432</v>
      </c>
      <c r="G146" s="145" t="s">
        <v>329</v>
      </c>
      <c r="H146" s="146">
        <v>28</v>
      </c>
      <c r="I146" s="147"/>
      <c r="J146" s="148">
        <f t="shared" ref="J146:J151" si="0">ROUND(I146*H146,2)</f>
        <v>0</v>
      </c>
      <c r="K146" s="149"/>
      <c r="L146" s="32"/>
      <c r="M146" s="150" t="s">
        <v>1</v>
      </c>
      <c r="N146" s="151" t="s">
        <v>41</v>
      </c>
      <c r="P146" s="152">
        <f t="shared" ref="P146:P151" si="1">O146*H146</f>
        <v>0</v>
      </c>
      <c r="Q146" s="152">
        <v>0</v>
      </c>
      <c r="R146" s="152">
        <f t="shared" ref="R146:R151" si="2">Q146*H146</f>
        <v>0</v>
      </c>
      <c r="S146" s="152">
        <v>0</v>
      </c>
      <c r="T146" s="153">
        <f t="shared" ref="T146:T151" si="3">S146*H146</f>
        <v>0</v>
      </c>
      <c r="AR146" s="154" t="s">
        <v>183</v>
      </c>
      <c r="AT146" s="154" t="s">
        <v>179</v>
      </c>
      <c r="AU146" s="154" t="s">
        <v>83</v>
      </c>
      <c r="AY146" s="17" t="s">
        <v>177</v>
      </c>
      <c r="BE146" s="155">
        <f t="shared" ref="BE146:BE151" si="4">IF(N146="základná",J146,0)</f>
        <v>0</v>
      </c>
      <c r="BF146" s="155">
        <f t="shared" ref="BF146:BF151" si="5">IF(N146="znížená",J146,0)</f>
        <v>0</v>
      </c>
      <c r="BG146" s="155">
        <f t="shared" ref="BG146:BG151" si="6">IF(N146="zákl. prenesená",J146,0)</f>
        <v>0</v>
      </c>
      <c r="BH146" s="155">
        <f t="shared" ref="BH146:BH151" si="7">IF(N146="zníž. prenesená",J146,0)</f>
        <v>0</v>
      </c>
      <c r="BI146" s="155">
        <f t="shared" ref="BI146:BI151" si="8">IF(N146="nulová",J146,0)</f>
        <v>0</v>
      </c>
      <c r="BJ146" s="17" t="s">
        <v>118</v>
      </c>
      <c r="BK146" s="155">
        <f t="shared" ref="BK146:BK151" si="9">ROUND(I146*H146,2)</f>
        <v>0</v>
      </c>
      <c r="BL146" s="17" t="s">
        <v>183</v>
      </c>
      <c r="BM146" s="154" t="s">
        <v>318</v>
      </c>
    </row>
    <row r="147" spans="2:65" s="1" customFormat="1" ht="16.5" customHeight="1">
      <c r="B147" s="141"/>
      <c r="C147" s="142" t="s">
        <v>245</v>
      </c>
      <c r="D147" s="142" t="s">
        <v>179</v>
      </c>
      <c r="E147" s="143" t="s">
        <v>2515</v>
      </c>
      <c r="F147" s="144" t="s">
        <v>2444</v>
      </c>
      <c r="G147" s="145" t="s">
        <v>329</v>
      </c>
      <c r="H147" s="146">
        <v>13</v>
      </c>
      <c r="I147" s="147"/>
      <c r="J147" s="148">
        <f t="shared" si="0"/>
        <v>0</v>
      </c>
      <c r="K147" s="149"/>
      <c r="L147" s="32"/>
      <c r="M147" s="150" t="s">
        <v>1</v>
      </c>
      <c r="N147" s="151" t="s">
        <v>41</v>
      </c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AR147" s="154" t="s">
        <v>183</v>
      </c>
      <c r="AT147" s="154" t="s">
        <v>179</v>
      </c>
      <c r="AU147" s="154" t="s">
        <v>83</v>
      </c>
      <c r="AY147" s="17" t="s">
        <v>177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7" t="s">
        <v>118</v>
      </c>
      <c r="BK147" s="155">
        <f t="shared" si="9"/>
        <v>0</v>
      </c>
      <c r="BL147" s="17" t="s">
        <v>183</v>
      </c>
      <c r="BM147" s="154" t="s">
        <v>335</v>
      </c>
    </row>
    <row r="148" spans="2:65" s="1" customFormat="1" ht="16.5" customHeight="1">
      <c r="B148" s="141"/>
      <c r="C148" s="142" t="s">
        <v>252</v>
      </c>
      <c r="D148" s="142" t="s">
        <v>179</v>
      </c>
      <c r="E148" s="143" t="s">
        <v>2516</v>
      </c>
      <c r="F148" s="144" t="s">
        <v>2446</v>
      </c>
      <c r="G148" s="145" t="s">
        <v>329</v>
      </c>
      <c r="H148" s="146">
        <v>1</v>
      </c>
      <c r="I148" s="147"/>
      <c r="J148" s="148">
        <f t="shared" si="0"/>
        <v>0</v>
      </c>
      <c r="K148" s="149"/>
      <c r="L148" s="32"/>
      <c r="M148" s="150" t="s">
        <v>1</v>
      </c>
      <c r="N148" s="151" t="s">
        <v>41</v>
      </c>
      <c r="P148" s="152">
        <f t="shared" si="1"/>
        <v>0</v>
      </c>
      <c r="Q148" s="152">
        <v>0</v>
      </c>
      <c r="R148" s="152">
        <f t="shared" si="2"/>
        <v>0</v>
      </c>
      <c r="S148" s="152">
        <v>0</v>
      </c>
      <c r="T148" s="153">
        <f t="shared" si="3"/>
        <v>0</v>
      </c>
      <c r="AR148" s="154" t="s">
        <v>183</v>
      </c>
      <c r="AT148" s="154" t="s">
        <v>179</v>
      </c>
      <c r="AU148" s="154" t="s">
        <v>83</v>
      </c>
      <c r="AY148" s="17" t="s">
        <v>177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7" t="s">
        <v>118</v>
      </c>
      <c r="BK148" s="155">
        <f t="shared" si="9"/>
        <v>0</v>
      </c>
      <c r="BL148" s="17" t="s">
        <v>183</v>
      </c>
      <c r="BM148" s="154" t="s">
        <v>346</v>
      </c>
    </row>
    <row r="149" spans="2:65" s="1" customFormat="1" ht="16.5" customHeight="1">
      <c r="B149" s="141"/>
      <c r="C149" s="142" t="s">
        <v>258</v>
      </c>
      <c r="D149" s="142" t="s">
        <v>179</v>
      </c>
      <c r="E149" s="143" t="s">
        <v>2517</v>
      </c>
      <c r="F149" s="144" t="s">
        <v>2439</v>
      </c>
      <c r="G149" s="145" t="s">
        <v>329</v>
      </c>
      <c r="H149" s="146">
        <v>1</v>
      </c>
      <c r="I149" s="147"/>
      <c r="J149" s="148">
        <f t="shared" si="0"/>
        <v>0</v>
      </c>
      <c r="K149" s="149"/>
      <c r="L149" s="32"/>
      <c r="M149" s="150" t="s">
        <v>1</v>
      </c>
      <c r="N149" s="151" t="s">
        <v>41</v>
      </c>
      <c r="P149" s="152">
        <f t="shared" si="1"/>
        <v>0</v>
      </c>
      <c r="Q149" s="152">
        <v>0</v>
      </c>
      <c r="R149" s="152">
        <f t="shared" si="2"/>
        <v>0</v>
      </c>
      <c r="S149" s="152">
        <v>0</v>
      </c>
      <c r="T149" s="153">
        <f t="shared" si="3"/>
        <v>0</v>
      </c>
      <c r="AR149" s="154" t="s">
        <v>183</v>
      </c>
      <c r="AT149" s="154" t="s">
        <v>179</v>
      </c>
      <c r="AU149" s="154" t="s">
        <v>83</v>
      </c>
      <c r="AY149" s="17" t="s">
        <v>177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7" t="s">
        <v>118</v>
      </c>
      <c r="BK149" s="155">
        <f t="shared" si="9"/>
        <v>0</v>
      </c>
      <c r="BL149" s="17" t="s">
        <v>183</v>
      </c>
      <c r="BM149" s="154" t="s">
        <v>355</v>
      </c>
    </row>
    <row r="150" spans="2:65" s="1" customFormat="1" ht="16.5" customHeight="1">
      <c r="B150" s="141"/>
      <c r="C150" s="142" t="s">
        <v>264</v>
      </c>
      <c r="D150" s="142" t="s">
        <v>179</v>
      </c>
      <c r="E150" s="143" t="s">
        <v>2518</v>
      </c>
      <c r="F150" s="144" t="s">
        <v>1996</v>
      </c>
      <c r="G150" s="145" t="s">
        <v>329</v>
      </c>
      <c r="H150" s="146">
        <v>1</v>
      </c>
      <c r="I150" s="147"/>
      <c r="J150" s="148">
        <f t="shared" si="0"/>
        <v>0</v>
      </c>
      <c r="K150" s="149"/>
      <c r="L150" s="32"/>
      <c r="M150" s="150" t="s">
        <v>1</v>
      </c>
      <c r="N150" s="151" t="s">
        <v>41</v>
      </c>
      <c r="P150" s="152">
        <f t="shared" si="1"/>
        <v>0</v>
      </c>
      <c r="Q150" s="152">
        <v>0</v>
      </c>
      <c r="R150" s="152">
        <f t="shared" si="2"/>
        <v>0</v>
      </c>
      <c r="S150" s="152">
        <v>0</v>
      </c>
      <c r="T150" s="153">
        <f t="shared" si="3"/>
        <v>0</v>
      </c>
      <c r="AR150" s="154" t="s">
        <v>183</v>
      </c>
      <c r="AT150" s="154" t="s">
        <v>179</v>
      </c>
      <c r="AU150" s="154" t="s">
        <v>83</v>
      </c>
      <c r="AY150" s="17" t="s">
        <v>177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7" t="s">
        <v>118</v>
      </c>
      <c r="BK150" s="155">
        <f t="shared" si="9"/>
        <v>0</v>
      </c>
      <c r="BL150" s="17" t="s">
        <v>183</v>
      </c>
      <c r="BM150" s="154" t="s">
        <v>366</v>
      </c>
    </row>
    <row r="151" spans="2:65" s="1" customFormat="1" ht="16.5" customHeight="1">
      <c r="B151" s="141"/>
      <c r="C151" s="142" t="s">
        <v>268</v>
      </c>
      <c r="D151" s="142" t="s">
        <v>179</v>
      </c>
      <c r="E151" s="143" t="s">
        <v>2519</v>
      </c>
      <c r="F151" s="144" t="s">
        <v>2442</v>
      </c>
      <c r="G151" s="145" t="s">
        <v>329</v>
      </c>
      <c r="H151" s="146">
        <v>1</v>
      </c>
      <c r="I151" s="147"/>
      <c r="J151" s="148">
        <f t="shared" si="0"/>
        <v>0</v>
      </c>
      <c r="K151" s="149"/>
      <c r="L151" s="32"/>
      <c r="M151" s="150" t="s">
        <v>1</v>
      </c>
      <c r="N151" s="151" t="s">
        <v>41</v>
      </c>
      <c r="P151" s="152">
        <f t="shared" si="1"/>
        <v>0</v>
      </c>
      <c r="Q151" s="152">
        <v>0</v>
      </c>
      <c r="R151" s="152">
        <f t="shared" si="2"/>
        <v>0</v>
      </c>
      <c r="S151" s="152">
        <v>0</v>
      </c>
      <c r="T151" s="153">
        <f t="shared" si="3"/>
        <v>0</v>
      </c>
      <c r="AR151" s="154" t="s">
        <v>183</v>
      </c>
      <c r="AT151" s="154" t="s">
        <v>179</v>
      </c>
      <c r="AU151" s="154" t="s">
        <v>83</v>
      </c>
      <c r="AY151" s="17" t="s">
        <v>177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7" t="s">
        <v>118</v>
      </c>
      <c r="BK151" s="155">
        <f t="shared" si="9"/>
        <v>0</v>
      </c>
      <c r="BL151" s="17" t="s">
        <v>183</v>
      </c>
      <c r="BM151" s="154" t="s">
        <v>376</v>
      </c>
    </row>
    <row r="152" spans="2:65" s="11" customFormat="1" ht="26" customHeight="1">
      <c r="B152" s="130"/>
      <c r="D152" s="131" t="s">
        <v>74</v>
      </c>
      <c r="E152" s="132" t="s">
        <v>2520</v>
      </c>
      <c r="F152" s="132" t="s">
        <v>2521</v>
      </c>
      <c r="I152" s="133"/>
      <c r="J152" s="120">
        <f>BK152</f>
        <v>0</v>
      </c>
      <c r="L152" s="130"/>
      <c r="M152" s="134"/>
      <c r="P152" s="135">
        <f>SUM(P153:P185)</f>
        <v>0</v>
      </c>
      <c r="R152" s="135">
        <f>SUM(R153:R185)</f>
        <v>0</v>
      </c>
      <c r="T152" s="136">
        <f>SUM(T153:T185)</f>
        <v>0</v>
      </c>
      <c r="AR152" s="131" t="s">
        <v>83</v>
      </c>
      <c r="AT152" s="137" t="s">
        <v>74</v>
      </c>
      <c r="AU152" s="137" t="s">
        <v>75</v>
      </c>
      <c r="AY152" s="131" t="s">
        <v>177</v>
      </c>
      <c r="BK152" s="138">
        <f>SUM(BK153:BK185)</f>
        <v>0</v>
      </c>
    </row>
    <row r="153" spans="2:65" s="1" customFormat="1" ht="16.5" customHeight="1">
      <c r="B153" s="141"/>
      <c r="C153" s="142" t="s">
        <v>273</v>
      </c>
      <c r="D153" s="142" t="s">
        <v>179</v>
      </c>
      <c r="E153" s="143" t="s">
        <v>2522</v>
      </c>
      <c r="F153" s="144" t="s">
        <v>2523</v>
      </c>
      <c r="G153" s="145" t="s">
        <v>329</v>
      </c>
      <c r="H153" s="146">
        <v>1</v>
      </c>
      <c r="I153" s="147"/>
      <c r="J153" s="148">
        <f>ROUND(I153*H153,2)</f>
        <v>0</v>
      </c>
      <c r="K153" s="149"/>
      <c r="L153" s="32"/>
      <c r="M153" s="150" t="s">
        <v>1</v>
      </c>
      <c r="N153" s="151" t="s">
        <v>41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AR153" s="154" t="s">
        <v>183</v>
      </c>
      <c r="AT153" s="154" t="s">
        <v>179</v>
      </c>
      <c r="AU153" s="154" t="s">
        <v>83</v>
      </c>
      <c r="AY153" s="17" t="s">
        <v>177</v>
      </c>
      <c r="BE153" s="155">
        <f>IF(N153="základná",J153,0)</f>
        <v>0</v>
      </c>
      <c r="BF153" s="155">
        <f>IF(N153="znížená",J153,0)</f>
        <v>0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7" t="s">
        <v>118</v>
      </c>
      <c r="BK153" s="155">
        <f>ROUND(I153*H153,2)</f>
        <v>0</v>
      </c>
      <c r="BL153" s="17" t="s">
        <v>183</v>
      </c>
      <c r="BM153" s="154" t="s">
        <v>390</v>
      </c>
    </row>
    <row r="154" spans="2:65" s="1" customFormat="1" ht="24">
      <c r="B154" s="32"/>
      <c r="D154" s="157" t="s">
        <v>227</v>
      </c>
      <c r="F154" s="164" t="s">
        <v>2524</v>
      </c>
      <c r="I154" s="165"/>
      <c r="L154" s="32"/>
      <c r="M154" s="166"/>
      <c r="T154" s="59"/>
      <c r="AT154" s="17" t="s">
        <v>227</v>
      </c>
      <c r="AU154" s="17" t="s">
        <v>83</v>
      </c>
    </row>
    <row r="155" spans="2:65" s="1" customFormat="1" ht="16.5" customHeight="1">
      <c r="B155" s="141"/>
      <c r="C155" s="142" t="s">
        <v>7</v>
      </c>
      <c r="D155" s="142" t="s">
        <v>179</v>
      </c>
      <c r="E155" s="143" t="s">
        <v>2525</v>
      </c>
      <c r="F155" s="144" t="s">
        <v>2526</v>
      </c>
      <c r="G155" s="145" t="s">
        <v>329</v>
      </c>
      <c r="H155" s="146">
        <v>2</v>
      </c>
      <c r="I155" s="147"/>
      <c r="J155" s="148">
        <f>ROUND(I155*H155,2)</f>
        <v>0</v>
      </c>
      <c r="K155" s="149"/>
      <c r="L155" s="32"/>
      <c r="M155" s="150" t="s">
        <v>1</v>
      </c>
      <c r="N155" s="151" t="s">
        <v>41</v>
      </c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AR155" s="154" t="s">
        <v>183</v>
      </c>
      <c r="AT155" s="154" t="s">
        <v>179</v>
      </c>
      <c r="AU155" s="154" t="s">
        <v>83</v>
      </c>
      <c r="AY155" s="17" t="s">
        <v>177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7" t="s">
        <v>118</v>
      </c>
      <c r="BK155" s="155">
        <f>ROUND(I155*H155,2)</f>
        <v>0</v>
      </c>
      <c r="BL155" s="17" t="s">
        <v>183</v>
      </c>
      <c r="BM155" s="154" t="s">
        <v>405</v>
      </c>
    </row>
    <row r="156" spans="2:65" s="1" customFormat="1" ht="24">
      <c r="B156" s="32"/>
      <c r="D156" s="157" t="s">
        <v>227</v>
      </c>
      <c r="F156" s="164" t="s">
        <v>2527</v>
      </c>
      <c r="I156" s="165"/>
      <c r="L156" s="32"/>
      <c r="M156" s="166"/>
      <c r="T156" s="59"/>
      <c r="AT156" s="17" t="s">
        <v>227</v>
      </c>
      <c r="AU156" s="17" t="s">
        <v>83</v>
      </c>
    </row>
    <row r="157" spans="2:65" s="1" customFormat="1" ht="16.5" customHeight="1">
      <c r="B157" s="141"/>
      <c r="C157" s="142" t="s">
        <v>283</v>
      </c>
      <c r="D157" s="142" t="s">
        <v>179</v>
      </c>
      <c r="E157" s="143" t="s">
        <v>2528</v>
      </c>
      <c r="F157" s="144" t="s">
        <v>2529</v>
      </c>
      <c r="G157" s="145" t="s">
        <v>329</v>
      </c>
      <c r="H157" s="146">
        <v>6</v>
      </c>
      <c r="I157" s="147"/>
      <c r="J157" s="148">
        <f>ROUND(I157*H157,2)</f>
        <v>0</v>
      </c>
      <c r="K157" s="149"/>
      <c r="L157" s="32"/>
      <c r="M157" s="150" t="s">
        <v>1</v>
      </c>
      <c r="N157" s="151" t="s">
        <v>41</v>
      </c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AR157" s="154" t="s">
        <v>183</v>
      </c>
      <c r="AT157" s="154" t="s">
        <v>179</v>
      </c>
      <c r="AU157" s="154" t="s">
        <v>83</v>
      </c>
      <c r="AY157" s="17" t="s">
        <v>177</v>
      </c>
      <c r="BE157" s="155">
        <f>IF(N157="základná",J157,0)</f>
        <v>0</v>
      </c>
      <c r="BF157" s="155">
        <f>IF(N157="znížená",J157,0)</f>
        <v>0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7" t="s">
        <v>118</v>
      </c>
      <c r="BK157" s="155">
        <f>ROUND(I157*H157,2)</f>
        <v>0</v>
      </c>
      <c r="BL157" s="17" t="s">
        <v>183</v>
      </c>
      <c r="BM157" s="154" t="s">
        <v>420</v>
      </c>
    </row>
    <row r="158" spans="2:65" s="1" customFormat="1" ht="24">
      <c r="B158" s="32"/>
      <c r="D158" s="157" t="s">
        <v>227</v>
      </c>
      <c r="F158" s="164" t="s">
        <v>2530</v>
      </c>
      <c r="I158" s="165"/>
      <c r="L158" s="32"/>
      <c r="M158" s="166"/>
      <c r="T158" s="59"/>
      <c r="AT158" s="17" t="s">
        <v>227</v>
      </c>
      <c r="AU158" s="17" t="s">
        <v>83</v>
      </c>
    </row>
    <row r="159" spans="2:65" s="1" customFormat="1" ht="16.5" customHeight="1">
      <c r="B159" s="141"/>
      <c r="C159" s="142" t="s">
        <v>289</v>
      </c>
      <c r="D159" s="142" t="s">
        <v>179</v>
      </c>
      <c r="E159" s="143" t="s">
        <v>2531</v>
      </c>
      <c r="F159" s="144" t="s">
        <v>2532</v>
      </c>
      <c r="G159" s="145" t="s">
        <v>329</v>
      </c>
      <c r="H159" s="146">
        <v>6</v>
      </c>
      <c r="I159" s="147"/>
      <c r="J159" s="148">
        <f>ROUND(I159*H159,2)</f>
        <v>0</v>
      </c>
      <c r="K159" s="149"/>
      <c r="L159" s="32"/>
      <c r="M159" s="150" t="s">
        <v>1</v>
      </c>
      <c r="N159" s="151" t="s">
        <v>41</v>
      </c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AR159" s="154" t="s">
        <v>183</v>
      </c>
      <c r="AT159" s="154" t="s">
        <v>179</v>
      </c>
      <c r="AU159" s="154" t="s">
        <v>83</v>
      </c>
      <c r="AY159" s="17" t="s">
        <v>177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7" t="s">
        <v>118</v>
      </c>
      <c r="BK159" s="155">
        <f>ROUND(I159*H159,2)</f>
        <v>0</v>
      </c>
      <c r="BL159" s="17" t="s">
        <v>183</v>
      </c>
      <c r="BM159" s="154" t="s">
        <v>430</v>
      </c>
    </row>
    <row r="160" spans="2:65" s="1" customFormat="1" ht="24">
      <c r="B160" s="32"/>
      <c r="D160" s="157" t="s">
        <v>227</v>
      </c>
      <c r="F160" s="164" t="s">
        <v>2533</v>
      </c>
      <c r="I160" s="165"/>
      <c r="L160" s="32"/>
      <c r="M160" s="166"/>
      <c r="T160" s="59"/>
      <c r="AT160" s="17" t="s">
        <v>227</v>
      </c>
      <c r="AU160" s="17" t="s">
        <v>83</v>
      </c>
    </row>
    <row r="161" spans="2:65" s="1" customFormat="1" ht="24.25" customHeight="1">
      <c r="B161" s="141"/>
      <c r="C161" s="142" t="s">
        <v>296</v>
      </c>
      <c r="D161" s="142" t="s">
        <v>179</v>
      </c>
      <c r="E161" s="143" t="s">
        <v>2534</v>
      </c>
      <c r="F161" s="144" t="s">
        <v>2535</v>
      </c>
      <c r="G161" s="145" t="s">
        <v>329</v>
      </c>
      <c r="H161" s="146">
        <v>1</v>
      </c>
      <c r="I161" s="147"/>
      <c r="J161" s="148">
        <f>ROUND(I161*H161,2)</f>
        <v>0</v>
      </c>
      <c r="K161" s="149"/>
      <c r="L161" s="32"/>
      <c r="M161" s="150" t="s">
        <v>1</v>
      </c>
      <c r="N161" s="151" t="s">
        <v>41</v>
      </c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AR161" s="154" t="s">
        <v>183</v>
      </c>
      <c r="AT161" s="154" t="s">
        <v>179</v>
      </c>
      <c r="AU161" s="154" t="s">
        <v>83</v>
      </c>
      <c r="AY161" s="17" t="s">
        <v>177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7" t="s">
        <v>118</v>
      </c>
      <c r="BK161" s="155">
        <f>ROUND(I161*H161,2)</f>
        <v>0</v>
      </c>
      <c r="BL161" s="17" t="s">
        <v>183</v>
      </c>
      <c r="BM161" s="154" t="s">
        <v>440</v>
      </c>
    </row>
    <row r="162" spans="2:65" s="1" customFormat="1" ht="24">
      <c r="B162" s="32"/>
      <c r="D162" s="157" t="s">
        <v>227</v>
      </c>
      <c r="F162" s="164" t="s">
        <v>2536</v>
      </c>
      <c r="I162" s="165"/>
      <c r="L162" s="32"/>
      <c r="M162" s="166"/>
      <c r="T162" s="59"/>
      <c r="AT162" s="17" t="s">
        <v>227</v>
      </c>
      <c r="AU162" s="17" t="s">
        <v>83</v>
      </c>
    </row>
    <row r="163" spans="2:65" s="1" customFormat="1" ht="16.5" customHeight="1">
      <c r="B163" s="141"/>
      <c r="C163" s="142" t="s">
        <v>302</v>
      </c>
      <c r="D163" s="142" t="s">
        <v>179</v>
      </c>
      <c r="E163" s="143" t="s">
        <v>2537</v>
      </c>
      <c r="F163" s="144" t="s">
        <v>2538</v>
      </c>
      <c r="G163" s="145" t="s">
        <v>329</v>
      </c>
      <c r="H163" s="146">
        <v>2</v>
      </c>
      <c r="I163" s="147"/>
      <c r="J163" s="148">
        <f>ROUND(I163*H163,2)</f>
        <v>0</v>
      </c>
      <c r="K163" s="149"/>
      <c r="L163" s="32"/>
      <c r="M163" s="150" t="s">
        <v>1</v>
      </c>
      <c r="N163" s="151" t="s">
        <v>41</v>
      </c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AR163" s="154" t="s">
        <v>183</v>
      </c>
      <c r="AT163" s="154" t="s">
        <v>179</v>
      </c>
      <c r="AU163" s="154" t="s">
        <v>83</v>
      </c>
      <c r="AY163" s="17" t="s">
        <v>177</v>
      </c>
      <c r="BE163" s="155">
        <f>IF(N163="základná",J163,0)</f>
        <v>0</v>
      </c>
      <c r="BF163" s="155">
        <f>IF(N163="znížená",J163,0)</f>
        <v>0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7" t="s">
        <v>118</v>
      </c>
      <c r="BK163" s="155">
        <f>ROUND(I163*H163,2)</f>
        <v>0</v>
      </c>
      <c r="BL163" s="17" t="s">
        <v>183</v>
      </c>
      <c r="BM163" s="154" t="s">
        <v>453</v>
      </c>
    </row>
    <row r="164" spans="2:65" s="1" customFormat="1" ht="24">
      <c r="B164" s="32"/>
      <c r="D164" s="157" t="s">
        <v>227</v>
      </c>
      <c r="F164" s="164" t="s">
        <v>2539</v>
      </c>
      <c r="I164" s="165"/>
      <c r="L164" s="32"/>
      <c r="M164" s="166"/>
      <c r="T164" s="59"/>
      <c r="AT164" s="17" t="s">
        <v>227</v>
      </c>
      <c r="AU164" s="17" t="s">
        <v>83</v>
      </c>
    </row>
    <row r="165" spans="2:65" s="1" customFormat="1" ht="16.5" customHeight="1">
      <c r="B165" s="141"/>
      <c r="C165" s="142" t="s">
        <v>308</v>
      </c>
      <c r="D165" s="142" t="s">
        <v>179</v>
      </c>
      <c r="E165" s="143" t="s">
        <v>2540</v>
      </c>
      <c r="F165" s="144" t="s">
        <v>2541</v>
      </c>
      <c r="G165" s="145" t="s">
        <v>329</v>
      </c>
      <c r="H165" s="146">
        <v>1</v>
      </c>
      <c r="I165" s="147"/>
      <c r="J165" s="148">
        <f>ROUND(I165*H165,2)</f>
        <v>0</v>
      </c>
      <c r="K165" s="149"/>
      <c r="L165" s="32"/>
      <c r="M165" s="150" t="s">
        <v>1</v>
      </c>
      <c r="N165" s="151" t="s">
        <v>41</v>
      </c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AR165" s="154" t="s">
        <v>183</v>
      </c>
      <c r="AT165" s="154" t="s">
        <v>179</v>
      </c>
      <c r="AU165" s="154" t="s">
        <v>83</v>
      </c>
      <c r="AY165" s="17" t="s">
        <v>177</v>
      </c>
      <c r="BE165" s="155">
        <f>IF(N165="základná",J165,0)</f>
        <v>0</v>
      </c>
      <c r="BF165" s="155">
        <f>IF(N165="znížená",J165,0)</f>
        <v>0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7" t="s">
        <v>118</v>
      </c>
      <c r="BK165" s="155">
        <f>ROUND(I165*H165,2)</f>
        <v>0</v>
      </c>
      <c r="BL165" s="17" t="s">
        <v>183</v>
      </c>
      <c r="BM165" s="154" t="s">
        <v>465</v>
      </c>
    </row>
    <row r="166" spans="2:65" s="1" customFormat="1" ht="24">
      <c r="B166" s="32"/>
      <c r="D166" s="157" t="s">
        <v>227</v>
      </c>
      <c r="F166" s="164" t="s">
        <v>2542</v>
      </c>
      <c r="I166" s="165"/>
      <c r="L166" s="32"/>
      <c r="M166" s="166"/>
      <c r="T166" s="59"/>
      <c r="AT166" s="17" t="s">
        <v>227</v>
      </c>
      <c r="AU166" s="17" t="s">
        <v>83</v>
      </c>
    </row>
    <row r="167" spans="2:65" s="1" customFormat="1" ht="16.5" customHeight="1">
      <c r="B167" s="141"/>
      <c r="C167" s="142" t="s">
        <v>318</v>
      </c>
      <c r="D167" s="142" t="s">
        <v>179</v>
      </c>
      <c r="E167" s="143" t="s">
        <v>2543</v>
      </c>
      <c r="F167" s="144" t="s">
        <v>2544</v>
      </c>
      <c r="G167" s="145" t="s">
        <v>329</v>
      </c>
      <c r="H167" s="146">
        <v>3</v>
      </c>
      <c r="I167" s="147"/>
      <c r="J167" s="148">
        <f>ROUND(I167*H167,2)</f>
        <v>0</v>
      </c>
      <c r="K167" s="149"/>
      <c r="L167" s="32"/>
      <c r="M167" s="150" t="s">
        <v>1</v>
      </c>
      <c r="N167" s="151" t="s">
        <v>41</v>
      </c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AR167" s="154" t="s">
        <v>183</v>
      </c>
      <c r="AT167" s="154" t="s">
        <v>179</v>
      </c>
      <c r="AU167" s="154" t="s">
        <v>83</v>
      </c>
      <c r="AY167" s="17" t="s">
        <v>177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7" t="s">
        <v>118</v>
      </c>
      <c r="BK167" s="155">
        <f>ROUND(I167*H167,2)</f>
        <v>0</v>
      </c>
      <c r="BL167" s="17" t="s">
        <v>183</v>
      </c>
      <c r="BM167" s="154" t="s">
        <v>477</v>
      </c>
    </row>
    <row r="168" spans="2:65" s="1" customFormat="1" ht="24">
      <c r="B168" s="32"/>
      <c r="D168" s="157" t="s">
        <v>227</v>
      </c>
      <c r="F168" s="164" t="s">
        <v>2545</v>
      </c>
      <c r="I168" s="165"/>
      <c r="L168" s="32"/>
      <c r="M168" s="166"/>
      <c r="T168" s="59"/>
      <c r="AT168" s="17" t="s">
        <v>227</v>
      </c>
      <c r="AU168" s="17" t="s">
        <v>83</v>
      </c>
    </row>
    <row r="169" spans="2:65" s="1" customFormat="1" ht="16.5" customHeight="1">
      <c r="B169" s="141"/>
      <c r="C169" s="142" t="s">
        <v>326</v>
      </c>
      <c r="D169" s="142" t="s">
        <v>179</v>
      </c>
      <c r="E169" s="143" t="s">
        <v>2546</v>
      </c>
      <c r="F169" s="144" t="s">
        <v>2476</v>
      </c>
      <c r="G169" s="145" t="s">
        <v>329</v>
      </c>
      <c r="H169" s="146">
        <v>34</v>
      </c>
      <c r="I169" s="147"/>
      <c r="J169" s="148">
        <f>ROUND(I169*H169,2)</f>
        <v>0</v>
      </c>
      <c r="K169" s="149"/>
      <c r="L169" s="32"/>
      <c r="M169" s="150" t="s">
        <v>1</v>
      </c>
      <c r="N169" s="151" t="s">
        <v>41</v>
      </c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AR169" s="154" t="s">
        <v>183</v>
      </c>
      <c r="AT169" s="154" t="s">
        <v>179</v>
      </c>
      <c r="AU169" s="154" t="s">
        <v>83</v>
      </c>
      <c r="AY169" s="17" t="s">
        <v>177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7" t="s">
        <v>118</v>
      </c>
      <c r="BK169" s="155">
        <f>ROUND(I169*H169,2)</f>
        <v>0</v>
      </c>
      <c r="BL169" s="17" t="s">
        <v>183</v>
      </c>
      <c r="BM169" s="154" t="s">
        <v>489</v>
      </c>
    </row>
    <row r="170" spans="2:65" s="1" customFormat="1" ht="24">
      <c r="B170" s="32"/>
      <c r="D170" s="157" t="s">
        <v>227</v>
      </c>
      <c r="F170" s="164" t="s">
        <v>2477</v>
      </c>
      <c r="I170" s="165"/>
      <c r="L170" s="32"/>
      <c r="M170" s="166"/>
      <c r="T170" s="59"/>
      <c r="AT170" s="17" t="s">
        <v>227</v>
      </c>
      <c r="AU170" s="17" t="s">
        <v>83</v>
      </c>
    </row>
    <row r="171" spans="2:65" s="1" customFormat="1" ht="16.5" customHeight="1">
      <c r="B171" s="141"/>
      <c r="C171" s="142" t="s">
        <v>335</v>
      </c>
      <c r="D171" s="142" t="s">
        <v>179</v>
      </c>
      <c r="E171" s="143" t="s">
        <v>2547</v>
      </c>
      <c r="F171" s="144" t="s">
        <v>2476</v>
      </c>
      <c r="G171" s="145" t="s">
        <v>329</v>
      </c>
      <c r="H171" s="146">
        <v>1</v>
      </c>
      <c r="I171" s="147"/>
      <c r="J171" s="148">
        <f>ROUND(I171*H171,2)</f>
        <v>0</v>
      </c>
      <c r="K171" s="149"/>
      <c r="L171" s="32"/>
      <c r="M171" s="150" t="s">
        <v>1</v>
      </c>
      <c r="N171" s="151" t="s">
        <v>41</v>
      </c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AR171" s="154" t="s">
        <v>183</v>
      </c>
      <c r="AT171" s="154" t="s">
        <v>179</v>
      </c>
      <c r="AU171" s="154" t="s">
        <v>83</v>
      </c>
      <c r="AY171" s="17" t="s">
        <v>177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7" t="s">
        <v>118</v>
      </c>
      <c r="BK171" s="155">
        <f>ROUND(I171*H171,2)</f>
        <v>0</v>
      </c>
      <c r="BL171" s="17" t="s">
        <v>183</v>
      </c>
      <c r="BM171" s="154" t="s">
        <v>497</v>
      </c>
    </row>
    <row r="172" spans="2:65" s="1" customFormat="1" ht="24">
      <c r="B172" s="32"/>
      <c r="D172" s="157" t="s">
        <v>227</v>
      </c>
      <c r="F172" s="164" t="s">
        <v>2479</v>
      </c>
      <c r="I172" s="165"/>
      <c r="L172" s="32"/>
      <c r="M172" s="166"/>
      <c r="T172" s="59"/>
      <c r="AT172" s="17" t="s">
        <v>227</v>
      </c>
      <c r="AU172" s="17" t="s">
        <v>83</v>
      </c>
    </row>
    <row r="173" spans="2:65" s="1" customFormat="1" ht="16.5" customHeight="1">
      <c r="B173" s="141"/>
      <c r="C173" s="142" t="s">
        <v>341</v>
      </c>
      <c r="D173" s="142" t="s">
        <v>179</v>
      </c>
      <c r="E173" s="143" t="s">
        <v>2548</v>
      </c>
      <c r="F173" s="144" t="s">
        <v>2549</v>
      </c>
      <c r="G173" s="145" t="s">
        <v>329</v>
      </c>
      <c r="H173" s="146">
        <v>34</v>
      </c>
      <c r="I173" s="147"/>
      <c r="J173" s="148">
        <f>ROUND(I173*H173,2)</f>
        <v>0</v>
      </c>
      <c r="K173" s="149"/>
      <c r="L173" s="32"/>
      <c r="M173" s="150" t="s">
        <v>1</v>
      </c>
      <c r="N173" s="151" t="s">
        <v>41</v>
      </c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AR173" s="154" t="s">
        <v>183</v>
      </c>
      <c r="AT173" s="154" t="s">
        <v>179</v>
      </c>
      <c r="AU173" s="154" t="s">
        <v>83</v>
      </c>
      <c r="AY173" s="17" t="s">
        <v>177</v>
      </c>
      <c r="BE173" s="155">
        <f>IF(N173="základná",J173,0)</f>
        <v>0</v>
      </c>
      <c r="BF173" s="155">
        <f>IF(N173="znížená",J173,0)</f>
        <v>0</v>
      </c>
      <c r="BG173" s="155">
        <f>IF(N173="zákl. prenesená",J173,0)</f>
        <v>0</v>
      </c>
      <c r="BH173" s="155">
        <f>IF(N173="zníž. prenesená",J173,0)</f>
        <v>0</v>
      </c>
      <c r="BI173" s="155">
        <f>IF(N173="nulová",J173,0)</f>
        <v>0</v>
      </c>
      <c r="BJ173" s="17" t="s">
        <v>118</v>
      </c>
      <c r="BK173" s="155">
        <f>ROUND(I173*H173,2)</f>
        <v>0</v>
      </c>
      <c r="BL173" s="17" t="s">
        <v>183</v>
      </c>
      <c r="BM173" s="154" t="s">
        <v>508</v>
      </c>
    </row>
    <row r="174" spans="2:65" s="1" customFormat="1" ht="24">
      <c r="B174" s="32"/>
      <c r="D174" s="157" t="s">
        <v>227</v>
      </c>
      <c r="F174" s="164" t="s">
        <v>2550</v>
      </c>
      <c r="I174" s="165"/>
      <c r="L174" s="32"/>
      <c r="M174" s="166"/>
      <c r="T174" s="59"/>
      <c r="AT174" s="17" t="s">
        <v>227</v>
      </c>
      <c r="AU174" s="17" t="s">
        <v>83</v>
      </c>
    </row>
    <row r="175" spans="2:65" s="1" customFormat="1" ht="16.5" customHeight="1">
      <c r="B175" s="141"/>
      <c r="C175" s="142" t="s">
        <v>346</v>
      </c>
      <c r="D175" s="142" t="s">
        <v>179</v>
      </c>
      <c r="E175" s="143" t="s">
        <v>2551</v>
      </c>
      <c r="F175" s="144" t="s">
        <v>2552</v>
      </c>
      <c r="G175" s="145" t="s">
        <v>329</v>
      </c>
      <c r="H175" s="146">
        <v>1</v>
      </c>
      <c r="I175" s="147"/>
      <c r="J175" s="148">
        <f>ROUND(I175*H175,2)</f>
        <v>0</v>
      </c>
      <c r="K175" s="149"/>
      <c r="L175" s="32"/>
      <c r="M175" s="150" t="s">
        <v>1</v>
      </c>
      <c r="N175" s="151" t="s">
        <v>41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AR175" s="154" t="s">
        <v>183</v>
      </c>
      <c r="AT175" s="154" t="s">
        <v>179</v>
      </c>
      <c r="AU175" s="154" t="s">
        <v>83</v>
      </c>
      <c r="AY175" s="17" t="s">
        <v>177</v>
      </c>
      <c r="BE175" s="155">
        <f>IF(N175="základná",J175,0)</f>
        <v>0</v>
      </c>
      <c r="BF175" s="155">
        <f>IF(N175="znížená",J175,0)</f>
        <v>0</v>
      </c>
      <c r="BG175" s="155">
        <f>IF(N175="zákl. prenesená",J175,0)</f>
        <v>0</v>
      </c>
      <c r="BH175" s="155">
        <f>IF(N175="zníž. prenesená",J175,0)</f>
        <v>0</v>
      </c>
      <c r="BI175" s="155">
        <f>IF(N175="nulová",J175,0)</f>
        <v>0</v>
      </c>
      <c r="BJ175" s="17" t="s">
        <v>118</v>
      </c>
      <c r="BK175" s="155">
        <f>ROUND(I175*H175,2)</f>
        <v>0</v>
      </c>
      <c r="BL175" s="17" t="s">
        <v>183</v>
      </c>
      <c r="BM175" s="154" t="s">
        <v>518</v>
      </c>
    </row>
    <row r="176" spans="2:65" s="1" customFormat="1" ht="48">
      <c r="B176" s="32"/>
      <c r="D176" s="157" t="s">
        <v>227</v>
      </c>
      <c r="F176" s="164" t="s">
        <v>2553</v>
      </c>
      <c r="I176" s="165"/>
      <c r="L176" s="32"/>
      <c r="M176" s="166"/>
      <c r="T176" s="59"/>
      <c r="AT176" s="17" t="s">
        <v>227</v>
      </c>
      <c r="AU176" s="17" t="s">
        <v>83</v>
      </c>
    </row>
    <row r="177" spans="2:65" s="1" customFormat="1" ht="16.5" customHeight="1">
      <c r="B177" s="141"/>
      <c r="C177" s="142" t="s">
        <v>351</v>
      </c>
      <c r="D177" s="142" t="s">
        <v>179</v>
      </c>
      <c r="E177" s="143" t="s">
        <v>2554</v>
      </c>
      <c r="F177" s="144" t="s">
        <v>2432</v>
      </c>
      <c r="G177" s="145" t="s">
        <v>329</v>
      </c>
      <c r="H177" s="146">
        <v>68</v>
      </c>
      <c r="I177" s="147"/>
      <c r="J177" s="148">
        <f>ROUND(I177*H177,2)</f>
        <v>0</v>
      </c>
      <c r="K177" s="149"/>
      <c r="L177" s="32"/>
      <c r="M177" s="150" t="s">
        <v>1</v>
      </c>
      <c r="N177" s="151" t="s">
        <v>41</v>
      </c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AR177" s="154" t="s">
        <v>183</v>
      </c>
      <c r="AT177" s="154" t="s">
        <v>179</v>
      </c>
      <c r="AU177" s="154" t="s">
        <v>83</v>
      </c>
      <c r="AY177" s="17" t="s">
        <v>177</v>
      </c>
      <c r="BE177" s="155">
        <f>IF(N177="základná",J177,0)</f>
        <v>0</v>
      </c>
      <c r="BF177" s="155">
        <f>IF(N177="znížená",J177,0)</f>
        <v>0</v>
      </c>
      <c r="BG177" s="155">
        <f>IF(N177="zákl. prenesená",J177,0)</f>
        <v>0</v>
      </c>
      <c r="BH177" s="155">
        <f>IF(N177="zníž. prenesená",J177,0)</f>
        <v>0</v>
      </c>
      <c r="BI177" s="155">
        <f>IF(N177="nulová",J177,0)</f>
        <v>0</v>
      </c>
      <c r="BJ177" s="17" t="s">
        <v>118</v>
      </c>
      <c r="BK177" s="155">
        <f>ROUND(I177*H177,2)</f>
        <v>0</v>
      </c>
      <c r="BL177" s="17" t="s">
        <v>183</v>
      </c>
      <c r="BM177" s="154" t="s">
        <v>526</v>
      </c>
    </row>
    <row r="178" spans="2:65" s="1" customFormat="1" ht="16.5" customHeight="1">
      <c r="B178" s="141"/>
      <c r="C178" s="142" t="s">
        <v>355</v>
      </c>
      <c r="D178" s="142" t="s">
        <v>179</v>
      </c>
      <c r="E178" s="143" t="s">
        <v>2555</v>
      </c>
      <c r="F178" s="144" t="s">
        <v>2444</v>
      </c>
      <c r="G178" s="145" t="s">
        <v>329</v>
      </c>
      <c r="H178" s="146">
        <v>34</v>
      </c>
      <c r="I178" s="147"/>
      <c r="J178" s="148">
        <f>ROUND(I178*H178,2)</f>
        <v>0</v>
      </c>
      <c r="K178" s="149"/>
      <c r="L178" s="32"/>
      <c r="M178" s="150" t="s">
        <v>1</v>
      </c>
      <c r="N178" s="151" t="s">
        <v>41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AR178" s="154" t="s">
        <v>183</v>
      </c>
      <c r="AT178" s="154" t="s">
        <v>179</v>
      </c>
      <c r="AU178" s="154" t="s">
        <v>83</v>
      </c>
      <c r="AY178" s="17" t="s">
        <v>177</v>
      </c>
      <c r="BE178" s="155">
        <f>IF(N178="základná",J178,0)</f>
        <v>0</v>
      </c>
      <c r="BF178" s="155">
        <f>IF(N178="znížená",J178,0)</f>
        <v>0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17" t="s">
        <v>118</v>
      </c>
      <c r="BK178" s="155">
        <f>ROUND(I178*H178,2)</f>
        <v>0</v>
      </c>
      <c r="BL178" s="17" t="s">
        <v>183</v>
      </c>
      <c r="BM178" s="154" t="s">
        <v>543</v>
      </c>
    </row>
    <row r="179" spans="2:65" s="1" customFormat="1" ht="16.5" customHeight="1">
      <c r="B179" s="141"/>
      <c r="C179" s="142" t="s">
        <v>360</v>
      </c>
      <c r="D179" s="142" t="s">
        <v>179</v>
      </c>
      <c r="E179" s="143" t="s">
        <v>2556</v>
      </c>
      <c r="F179" s="144" t="s">
        <v>2446</v>
      </c>
      <c r="G179" s="145" t="s">
        <v>329</v>
      </c>
      <c r="H179" s="146">
        <v>1</v>
      </c>
      <c r="I179" s="147"/>
      <c r="J179" s="148">
        <f>ROUND(I179*H179,2)</f>
        <v>0</v>
      </c>
      <c r="K179" s="149"/>
      <c r="L179" s="32"/>
      <c r="M179" s="150" t="s">
        <v>1</v>
      </c>
      <c r="N179" s="151" t="s">
        <v>41</v>
      </c>
      <c r="P179" s="152">
        <f>O179*H179</f>
        <v>0</v>
      </c>
      <c r="Q179" s="152">
        <v>0</v>
      </c>
      <c r="R179" s="152">
        <f>Q179*H179</f>
        <v>0</v>
      </c>
      <c r="S179" s="152">
        <v>0</v>
      </c>
      <c r="T179" s="153">
        <f>S179*H179</f>
        <v>0</v>
      </c>
      <c r="AR179" s="154" t="s">
        <v>183</v>
      </c>
      <c r="AT179" s="154" t="s">
        <v>179</v>
      </c>
      <c r="AU179" s="154" t="s">
        <v>83</v>
      </c>
      <c r="AY179" s="17" t="s">
        <v>177</v>
      </c>
      <c r="BE179" s="155">
        <f>IF(N179="základná",J179,0)</f>
        <v>0</v>
      </c>
      <c r="BF179" s="155">
        <f>IF(N179="znížená",J179,0)</f>
        <v>0</v>
      </c>
      <c r="BG179" s="155">
        <f>IF(N179="zákl. prenesená",J179,0)</f>
        <v>0</v>
      </c>
      <c r="BH179" s="155">
        <f>IF(N179="zníž. prenesená",J179,0)</f>
        <v>0</v>
      </c>
      <c r="BI179" s="155">
        <f>IF(N179="nulová",J179,0)</f>
        <v>0</v>
      </c>
      <c r="BJ179" s="17" t="s">
        <v>118</v>
      </c>
      <c r="BK179" s="155">
        <f>ROUND(I179*H179,2)</f>
        <v>0</v>
      </c>
      <c r="BL179" s="17" t="s">
        <v>183</v>
      </c>
      <c r="BM179" s="154" t="s">
        <v>555</v>
      </c>
    </row>
    <row r="180" spans="2:65" s="1" customFormat="1" ht="16.5" customHeight="1">
      <c r="B180" s="141"/>
      <c r="C180" s="142" t="s">
        <v>366</v>
      </c>
      <c r="D180" s="142" t="s">
        <v>179</v>
      </c>
      <c r="E180" s="143" t="s">
        <v>2557</v>
      </c>
      <c r="F180" s="144" t="s">
        <v>2558</v>
      </c>
      <c r="G180" s="145" t="s">
        <v>329</v>
      </c>
      <c r="H180" s="146">
        <v>1</v>
      </c>
      <c r="I180" s="147"/>
      <c r="J180" s="148">
        <f>ROUND(I180*H180,2)</f>
        <v>0</v>
      </c>
      <c r="K180" s="149"/>
      <c r="L180" s="32"/>
      <c r="M180" s="150" t="s">
        <v>1</v>
      </c>
      <c r="N180" s="151" t="s">
        <v>41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AR180" s="154" t="s">
        <v>183</v>
      </c>
      <c r="AT180" s="154" t="s">
        <v>179</v>
      </c>
      <c r="AU180" s="154" t="s">
        <v>83</v>
      </c>
      <c r="AY180" s="17" t="s">
        <v>177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17" t="s">
        <v>118</v>
      </c>
      <c r="BK180" s="155">
        <f>ROUND(I180*H180,2)</f>
        <v>0</v>
      </c>
      <c r="BL180" s="17" t="s">
        <v>183</v>
      </c>
      <c r="BM180" s="154" t="s">
        <v>563</v>
      </c>
    </row>
    <row r="181" spans="2:65" s="1" customFormat="1" ht="48">
      <c r="B181" s="32"/>
      <c r="D181" s="157" t="s">
        <v>227</v>
      </c>
      <c r="F181" s="164" t="s">
        <v>2553</v>
      </c>
      <c r="I181" s="165"/>
      <c r="L181" s="32"/>
      <c r="M181" s="166"/>
      <c r="T181" s="59"/>
      <c r="AT181" s="17" t="s">
        <v>227</v>
      </c>
      <c r="AU181" s="17" t="s">
        <v>83</v>
      </c>
    </row>
    <row r="182" spans="2:65" s="1" customFormat="1" ht="16.5" customHeight="1">
      <c r="B182" s="141"/>
      <c r="C182" s="142" t="s">
        <v>372</v>
      </c>
      <c r="D182" s="142" t="s">
        <v>179</v>
      </c>
      <c r="E182" s="143" t="s">
        <v>2559</v>
      </c>
      <c r="F182" s="144" t="s">
        <v>2560</v>
      </c>
      <c r="G182" s="145" t="s">
        <v>2319</v>
      </c>
      <c r="H182" s="146">
        <v>1</v>
      </c>
      <c r="I182" s="147"/>
      <c r="J182" s="148">
        <f>ROUND(I182*H182,2)</f>
        <v>0</v>
      </c>
      <c r="K182" s="149"/>
      <c r="L182" s="32"/>
      <c r="M182" s="150" t="s">
        <v>1</v>
      </c>
      <c r="N182" s="151" t="s">
        <v>41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54" t="s">
        <v>183</v>
      </c>
      <c r="AT182" s="154" t="s">
        <v>179</v>
      </c>
      <c r="AU182" s="154" t="s">
        <v>83</v>
      </c>
      <c r="AY182" s="17" t="s">
        <v>177</v>
      </c>
      <c r="BE182" s="155">
        <f>IF(N182="základná",J182,0)</f>
        <v>0</v>
      </c>
      <c r="BF182" s="155">
        <f>IF(N182="znížená",J182,0)</f>
        <v>0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7" t="s">
        <v>118</v>
      </c>
      <c r="BK182" s="155">
        <f>ROUND(I182*H182,2)</f>
        <v>0</v>
      </c>
      <c r="BL182" s="17" t="s">
        <v>183</v>
      </c>
      <c r="BM182" s="154" t="s">
        <v>572</v>
      </c>
    </row>
    <row r="183" spans="2:65" s="1" customFormat="1" ht="48">
      <c r="B183" s="32"/>
      <c r="D183" s="157" t="s">
        <v>227</v>
      </c>
      <c r="F183" s="164" t="s">
        <v>2553</v>
      </c>
      <c r="I183" s="165"/>
      <c r="L183" s="32"/>
      <c r="M183" s="166"/>
      <c r="T183" s="59"/>
      <c r="AT183" s="17" t="s">
        <v>227</v>
      </c>
      <c r="AU183" s="17" t="s">
        <v>83</v>
      </c>
    </row>
    <row r="184" spans="2:65" s="1" customFormat="1" ht="16.5" customHeight="1">
      <c r="B184" s="141"/>
      <c r="C184" s="142" t="s">
        <v>376</v>
      </c>
      <c r="D184" s="142" t="s">
        <v>179</v>
      </c>
      <c r="E184" s="143" t="s">
        <v>2561</v>
      </c>
      <c r="F184" s="144" t="s">
        <v>2442</v>
      </c>
      <c r="G184" s="145" t="s">
        <v>329</v>
      </c>
      <c r="H184" s="146">
        <v>1</v>
      </c>
      <c r="I184" s="147"/>
      <c r="J184" s="148">
        <f>ROUND(I184*H184,2)</f>
        <v>0</v>
      </c>
      <c r="K184" s="149"/>
      <c r="L184" s="32"/>
      <c r="M184" s="150" t="s">
        <v>1</v>
      </c>
      <c r="N184" s="151" t="s">
        <v>41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54" t="s">
        <v>183</v>
      </c>
      <c r="AT184" s="154" t="s">
        <v>179</v>
      </c>
      <c r="AU184" s="154" t="s">
        <v>83</v>
      </c>
      <c r="AY184" s="17" t="s">
        <v>177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7" t="s">
        <v>118</v>
      </c>
      <c r="BK184" s="155">
        <f>ROUND(I184*H184,2)</f>
        <v>0</v>
      </c>
      <c r="BL184" s="17" t="s">
        <v>183</v>
      </c>
      <c r="BM184" s="154" t="s">
        <v>582</v>
      </c>
    </row>
    <row r="185" spans="2:65" s="1" customFormat="1" ht="48">
      <c r="B185" s="32"/>
      <c r="D185" s="157" t="s">
        <v>227</v>
      </c>
      <c r="F185" s="164" t="s">
        <v>2553</v>
      </c>
      <c r="I185" s="165"/>
      <c r="L185" s="32"/>
      <c r="M185" s="166"/>
      <c r="T185" s="59"/>
      <c r="AT185" s="17" t="s">
        <v>227</v>
      </c>
      <c r="AU185" s="17" t="s">
        <v>83</v>
      </c>
    </row>
    <row r="186" spans="2:65" s="11" customFormat="1" ht="26" customHeight="1">
      <c r="B186" s="130"/>
      <c r="D186" s="131" t="s">
        <v>74</v>
      </c>
      <c r="E186" s="132" t="s">
        <v>1243</v>
      </c>
      <c r="F186" s="132" t="s">
        <v>1954</v>
      </c>
      <c r="I186" s="133"/>
      <c r="J186" s="120">
        <f>BK186</f>
        <v>0</v>
      </c>
      <c r="L186" s="130"/>
      <c r="M186" s="134"/>
      <c r="P186" s="135">
        <f>P187</f>
        <v>0</v>
      </c>
      <c r="R186" s="135">
        <f>R187</f>
        <v>0</v>
      </c>
      <c r="T186" s="136">
        <f>T187</f>
        <v>0</v>
      </c>
      <c r="AR186" s="131" t="s">
        <v>83</v>
      </c>
      <c r="AT186" s="137" t="s">
        <v>74</v>
      </c>
      <c r="AU186" s="137" t="s">
        <v>75</v>
      </c>
      <c r="AY186" s="131" t="s">
        <v>177</v>
      </c>
      <c r="BK186" s="138">
        <f>BK187</f>
        <v>0</v>
      </c>
    </row>
    <row r="187" spans="2:65" s="1" customFormat="1" ht="16.5" customHeight="1">
      <c r="B187" s="141"/>
      <c r="C187" s="142" t="s">
        <v>381</v>
      </c>
      <c r="D187" s="142" t="s">
        <v>179</v>
      </c>
      <c r="E187" s="143" t="s">
        <v>2184</v>
      </c>
      <c r="F187" s="144" t="s">
        <v>2185</v>
      </c>
      <c r="G187" s="145" t="s">
        <v>329</v>
      </c>
      <c r="H187" s="146">
        <v>1</v>
      </c>
      <c r="I187" s="147"/>
      <c r="J187" s="148">
        <f>ROUND(I187*H187,2)</f>
        <v>0</v>
      </c>
      <c r="K187" s="149"/>
      <c r="L187" s="32"/>
      <c r="M187" s="150" t="s">
        <v>1</v>
      </c>
      <c r="N187" s="151" t="s">
        <v>41</v>
      </c>
      <c r="P187" s="152">
        <f>O187*H187</f>
        <v>0</v>
      </c>
      <c r="Q187" s="152">
        <v>0</v>
      </c>
      <c r="R187" s="152">
        <f>Q187*H187</f>
        <v>0</v>
      </c>
      <c r="S187" s="152">
        <v>0</v>
      </c>
      <c r="T187" s="153">
        <f>S187*H187</f>
        <v>0</v>
      </c>
      <c r="AR187" s="154" t="s">
        <v>183</v>
      </c>
      <c r="AT187" s="154" t="s">
        <v>179</v>
      </c>
      <c r="AU187" s="154" t="s">
        <v>83</v>
      </c>
      <c r="AY187" s="17" t="s">
        <v>177</v>
      </c>
      <c r="BE187" s="155">
        <f>IF(N187="základná",J187,0)</f>
        <v>0</v>
      </c>
      <c r="BF187" s="155">
        <f>IF(N187="znížená",J187,0)</f>
        <v>0</v>
      </c>
      <c r="BG187" s="155">
        <f>IF(N187="zákl. prenesená",J187,0)</f>
        <v>0</v>
      </c>
      <c r="BH187" s="155">
        <f>IF(N187="zníž. prenesená",J187,0)</f>
        <v>0</v>
      </c>
      <c r="BI187" s="155">
        <f>IF(N187="nulová",J187,0)</f>
        <v>0</v>
      </c>
      <c r="BJ187" s="17" t="s">
        <v>118</v>
      </c>
      <c r="BK187" s="155">
        <f>ROUND(I187*H187,2)</f>
        <v>0</v>
      </c>
      <c r="BL187" s="17" t="s">
        <v>183</v>
      </c>
      <c r="BM187" s="154" t="s">
        <v>2562</v>
      </c>
    </row>
    <row r="188" spans="2:65" s="1" customFormat="1" ht="50" customHeight="1">
      <c r="B188" s="32"/>
      <c r="E188" s="132" t="s">
        <v>1274</v>
      </c>
      <c r="F188" s="132" t="s">
        <v>1275</v>
      </c>
      <c r="J188" s="120">
        <f t="shared" ref="J188:J193" si="10">BK188</f>
        <v>0</v>
      </c>
      <c r="L188" s="32"/>
      <c r="M188" s="166"/>
      <c r="T188" s="59"/>
      <c r="AT188" s="17" t="s">
        <v>74</v>
      </c>
      <c r="AU188" s="17" t="s">
        <v>75</v>
      </c>
      <c r="AY188" s="17" t="s">
        <v>1276</v>
      </c>
      <c r="BK188" s="155">
        <f>SUM(BK189:BK193)</f>
        <v>0</v>
      </c>
    </row>
    <row r="189" spans="2:65" s="1" customFormat="1" ht="16.25" customHeight="1">
      <c r="B189" s="32"/>
      <c r="C189" s="198" t="s">
        <v>1</v>
      </c>
      <c r="D189" s="198" t="s">
        <v>179</v>
      </c>
      <c r="E189" s="199" t="s">
        <v>1</v>
      </c>
      <c r="F189" s="200" t="s">
        <v>1</v>
      </c>
      <c r="G189" s="201" t="s">
        <v>1</v>
      </c>
      <c r="H189" s="202"/>
      <c r="I189" s="202"/>
      <c r="J189" s="203">
        <f t="shared" si="10"/>
        <v>0</v>
      </c>
      <c r="K189" s="204"/>
      <c r="L189" s="32"/>
      <c r="M189" s="205" t="s">
        <v>1</v>
      </c>
      <c r="N189" s="206" t="s">
        <v>41</v>
      </c>
      <c r="T189" s="59"/>
      <c r="AT189" s="17" t="s">
        <v>1276</v>
      </c>
      <c r="AU189" s="17" t="s">
        <v>83</v>
      </c>
      <c r="AY189" s="17" t="s">
        <v>1276</v>
      </c>
      <c r="BE189" s="155">
        <f>IF(N189="základná",J189,0)</f>
        <v>0</v>
      </c>
      <c r="BF189" s="155">
        <f>IF(N189="znížená",J189,0)</f>
        <v>0</v>
      </c>
      <c r="BG189" s="155">
        <f>IF(N189="zákl. prenesená",J189,0)</f>
        <v>0</v>
      </c>
      <c r="BH189" s="155">
        <f>IF(N189="zníž. prenesená",J189,0)</f>
        <v>0</v>
      </c>
      <c r="BI189" s="155">
        <f>IF(N189="nulová",J189,0)</f>
        <v>0</v>
      </c>
      <c r="BJ189" s="17" t="s">
        <v>118</v>
      </c>
      <c r="BK189" s="155">
        <f>I189*H189</f>
        <v>0</v>
      </c>
    </row>
    <row r="190" spans="2:65" s="1" customFormat="1" ht="16.25" customHeight="1">
      <c r="B190" s="32"/>
      <c r="C190" s="198" t="s">
        <v>1</v>
      </c>
      <c r="D190" s="198" t="s">
        <v>179</v>
      </c>
      <c r="E190" s="199" t="s">
        <v>1</v>
      </c>
      <c r="F190" s="200" t="s">
        <v>1</v>
      </c>
      <c r="G190" s="201" t="s">
        <v>1</v>
      </c>
      <c r="H190" s="202"/>
      <c r="I190" s="202"/>
      <c r="J190" s="203">
        <f t="shared" si="10"/>
        <v>0</v>
      </c>
      <c r="K190" s="204"/>
      <c r="L190" s="32"/>
      <c r="M190" s="205" t="s">
        <v>1</v>
      </c>
      <c r="N190" s="206" t="s">
        <v>41</v>
      </c>
      <c r="T190" s="59"/>
      <c r="AT190" s="17" t="s">
        <v>1276</v>
      </c>
      <c r="AU190" s="17" t="s">
        <v>83</v>
      </c>
      <c r="AY190" s="17" t="s">
        <v>1276</v>
      </c>
      <c r="BE190" s="155">
        <f>IF(N190="základná",J190,0)</f>
        <v>0</v>
      </c>
      <c r="BF190" s="155">
        <f>IF(N190="znížená",J190,0)</f>
        <v>0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7" t="s">
        <v>118</v>
      </c>
      <c r="BK190" s="155">
        <f>I190*H190</f>
        <v>0</v>
      </c>
    </row>
    <row r="191" spans="2:65" s="1" customFormat="1" ht="16.25" customHeight="1">
      <c r="B191" s="32"/>
      <c r="C191" s="198" t="s">
        <v>1</v>
      </c>
      <c r="D191" s="198" t="s">
        <v>179</v>
      </c>
      <c r="E191" s="199" t="s">
        <v>1</v>
      </c>
      <c r="F191" s="200" t="s">
        <v>1</v>
      </c>
      <c r="G191" s="201" t="s">
        <v>1</v>
      </c>
      <c r="H191" s="202"/>
      <c r="I191" s="202"/>
      <c r="J191" s="203">
        <f t="shared" si="10"/>
        <v>0</v>
      </c>
      <c r="K191" s="204"/>
      <c r="L191" s="32"/>
      <c r="M191" s="205" t="s">
        <v>1</v>
      </c>
      <c r="N191" s="206" t="s">
        <v>41</v>
      </c>
      <c r="T191" s="59"/>
      <c r="AT191" s="17" t="s">
        <v>1276</v>
      </c>
      <c r="AU191" s="17" t="s">
        <v>83</v>
      </c>
      <c r="AY191" s="17" t="s">
        <v>1276</v>
      </c>
      <c r="BE191" s="155">
        <f>IF(N191="základná",J191,0)</f>
        <v>0</v>
      </c>
      <c r="BF191" s="155">
        <f>IF(N191="znížená",J191,0)</f>
        <v>0</v>
      </c>
      <c r="BG191" s="155">
        <f>IF(N191="zákl. prenesená",J191,0)</f>
        <v>0</v>
      </c>
      <c r="BH191" s="155">
        <f>IF(N191="zníž. prenesená",J191,0)</f>
        <v>0</v>
      </c>
      <c r="BI191" s="155">
        <f>IF(N191="nulová",J191,0)</f>
        <v>0</v>
      </c>
      <c r="BJ191" s="17" t="s">
        <v>118</v>
      </c>
      <c r="BK191" s="155">
        <f>I191*H191</f>
        <v>0</v>
      </c>
    </row>
    <row r="192" spans="2:65" s="1" customFormat="1" ht="16.25" customHeight="1">
      <c r="B192" s="32"/>
      <c r="C192" s="198" t="s">
        <v>1</v>
      </c>
      <c r="D192" s="198" t="s">
        <v>179</v>
      </c>
      <c r="E192" s="199" t="s">
        <v>1</v>
      </c>
      <c r="F192" s="200" t="s">
        <v>1</v>
      </c>
      <c r="G192" s="201" t="s">
        <v>1</v>
      </c>
      <c r="H192" s="202"/>
      <c r="I192" s="202"/>
      <c r="J192" s="203">
        <f t="shared" si="10"/>
        <v>0</v>
      </c>
      <c r="K192" s="204"/>
      <c r="L192" s="32"/>
      <c r="M192" s="205" t="s">
        <v>1</v>
      </c>
      <c r="N192" s="206" t="s">
        <v>41</v>
      </c>
      <c r="T192" s="59"/>
      <c r="AT192" s="17" t="s">
        <v>1276</v>
      </c>
      <c r="AU192" s="17" t="s">
        <v>83</v>
      </c>
      <c r="AY192" s="17" t="s">
        <v>1276</v>
      </c>
      <c r="BE192" s="155">
        <f>IF(N192="základná",J192,0)</f>
        <v>0</v>
      </c>
      <c r="BF192" s="155">
        <f>IF(N192="znížená",J192,0)</f>
        <v>0</v>
      </c>
      <c r="BG192" s="155">
        <f>IF(N192="zákl. prenesená",J192,0)</f>
        <v>0</v>
      </c>
      <c r="BH192" s="155">
        <f>IF(N192="zníž. prenesená",J192,0)</f>
        <v>0</v>
      </c>
      <c r="BI192" s="155">
        <f>IF(N192="nulová",J192,0)</f>
        <v>0</v>
      </c>
      <c r="BJ192" s="17" t="s">
        <v>118</v>
      </c>
      <c r="BK192" s="155">
        <f>I192*H192</f>
        <v>0</v>
      </c>
    </row>
    <row r="193" spans="2:63" s="1" customFormat="1" ht="16.25" customHeight="1">
      <c r="B193" s="32"/>
      <c r="C193" s="198" t="s">
        <v>1</v>
      </c>
      <c r="D193" s="198" t="s">
        <v>179</v>
      </c>
      <c r="E193" s="199" t="s">
        <v>1</v>
      </c>
      <c r="F193" s="200" t="s">
        <v>1</v>
      </c>
      <c r="G193" s="201" t="s">
        <v>1</v>
      </c>
      <c r="H193" s="202"/>
      <c r="I193" s="202"/>
      <c r="J193" s="203">
        <f t="shared" si="10"/>
        <v>0</v>
      </c>
      <c r="K193" s="204"/>
      <c r="L193" s="32"/>
      <c r="M193" s="205" t="s">
        <v>1</v>
      </c>
      <c r="N193" s="206" t="s">
        <v>41</v>
      </c>
      <c r="O193" s="207"/>
      <c r="P193" s="207"/>
      <c r="Q193" s="207"/>
      <c r="R193" s="207"/>
      <c r="S193" s="207"/>
      <c r="T193" s="208"/>
      <c r="AT193" s="17" t="s">
        <v>1276</v>
      </c>
      <c r="AU193" s="17" t="s">
        <v>83</v>
      </c>
      <c r="AY193" s="17" t="s">
        <v>1276</v>
      </c>
      <c r="BE193" s="155">
        <f>IF(N193="základná",J193,0)</f>
        <v>0</v>
      </c>
      <c r="BF193" s="155">
        <f>IF(N193="znížená",J193,0)</f>
        <v>0</v>
      </c>
      <c r="BG193" s="155">
        <f>IF(N193="zákl. prenesená",J193,0)</f>
        <v>0</v>
      </c>
      <c r="BH193" s="155">
        <f>IF(N193="zníž. prenesená",J193,0)</f>
        <v>0</v>
      </c>
      <c r="BI193" s="155">
        <f>IF(N193="nulová",J193,0)</f>
        <v>0</v>
      </c>
      <c r="BJ193" s="17" t="s">
        <v>118</v>
      </c>
      <c r="BK193" s="155">
        <f>I193*H193</f>
        <v>0</v>
      </c>
    </row>
    <row r="194" spans="2:63" s="1" customFormat="1" ht="7" customHeight="1">
      <c r="B194" s="47"/>
      <c r="C194" s="48"/>
      <c r="D194" s="48"/>
      <c r="E194" s="48"/>
      <c r="F194" s="48"/>
      <c r="G194" s="48"/>
      <c r="H194" s="48"/>
      <c r="I194" s="48"/>
      <c r="J194" s="48"/>
      <c r="K194" s="48"/>
      <c r="L194" s="32"/>
    </row>
  </sheetData>
  <autoFilter ref="C119:K193" xr:uid="{00000000-0009-0000-0000-00000A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9:D194" xr:uid="{00000000-0002-0000-0A00-000000000000}">
      <formula1>"K, M"</formula1>
    </dataValidation>
    <dataValidation type="list" allowBlank="1" showInputMessage="1" showErrorMessage="1" error="Povolené sú hodnoty základná, znížená, nulová." sqref="N189:N194" xr:uid="{00000000-0002-0000-0A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71"/>
  <sheetViews>
    <sheetView showGridLines="0" topLeftCell="A123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114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2563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1951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1951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ROUND(J120,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ROUND((ROUND((SUM(BE120:BE164)),  2) + SUM(BE166:BE170)), 2)</f>
        <v>0</v>
      </c>
      <c r="G33" s="96"/>
      <c r="H33" s="96"/>
      <c r="I33" s="97">
        <v>0.2</v>
      </c>
      <c r="J33" s="95">
        <f>ROUND((ROUND(((SUM(BE120:BE164))*I33),  2) + (SUM(BE166:BE170)*I33)),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ROUND((ROUND((SUM(BF120:BF164)),  2) + SUM(BF166:BF170)), 2)</f>
        <v>0</v>
      </c>
      <c r="G34" s="96"/>
      <c r="H34" s="96"/>
      <c r="I34" s="97">
        <v>0.2</v>
      </c>
      <c r="J34" s="95">
        <f>ROUND((ROUND(((SUM(BF120:BF164))*I34),  2) + (SUM(BF166:BF170)*I34)),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ROUND((ROUND((SUM(BG120:BG164)),  2) + SUM(BG166:BG170)),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ROUND((ROUND((SUM(BH120:BH164)),  2) + SUM(BH166:BH170)),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ROUND((ROUND((SUM(BI120:BI164)),  2) + SUM(BI166:BI170)),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11 - Elektro - bleskozvod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Jaroslav Dulanský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Jaroslav Dulanský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J120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2564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8" customFormat="1" ht="25" customHeight="1">
      <c r="B98" s="111"/>
      <c r="D98" s="112" t="s">
        <v>2565</v>
      </c>
      <c r="E98" s="113"/>
      <c r="F98" s="113"/>
      <c r="G98" s="113"/>
      <c r="H98" s="113"/>
      <c r="I98" s="113"/>
      <c r="J98" s="114">
        <f>J152</f>
        <v>0</v>
      </c>
      <c r="L98" s="111"/>
    </row>
    <row r="99" spans="2:12" s="8" customFormat="1" ht="25" customHeight="1">
      <c r="B99" s="111"/>
      <c r="D99" s="112" t="s">
        <v>2566</v>
      </c>
      <c r="E99" s="113"/>
      <c r="F99" s="113"/>
      <c r="G99" s="113"/>
      <c r="H99" s="113"/>
      <c r="I99" s="113"/>
      <c r="J99" s="114">
        <f>J161</f>
        <v>0</v>
      </c>
      <c r="L99" s="111"/>
    </row>
    <row r="100" spans="2:12" s="8" customFormat="1" ht="21.75" customHeight="1">
      <c r="B100" s="111"/>
      <c r="D100" s="119" t="s">
        <v>162</v>
      </c>
      <c r="J100" s="120">
        <f>J165</f>
        <v>0</v>
      </c>
      <c r="L100" s="111"/>
    </row>
    <row r="101" spans="2:12" s="1" customFormat="1" ht="21.75" customHeight="1">
      <c r="B101" s="32"/>
      <c r="L101" s="32"/>
    </row>
    <row r="102" spans="2:12" s="1" customFormat="1" ht="7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12" s="1" customFormat="1" ht="7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12" s="1" customFormat="1" ht="25" customHeight="1">
      <c r="B107" s="32"/>
      <c r="C107" s="21" t="s">
        <v>163</v>
      </c>
      <c r="L107" s="32"/>
    </row>
    <row r="108" spans="2:12" s="1" customFormat="1" ht="7" customHeight="1">
      <c r="B108" s="32"/>
      <c r="L108" s="32"/>
    </row>
    <row r="109" spans="2:12" s="1" customFormat="1" ht="12" customHeight="1">
      <c r="B109" s="32"/>
      <c r="C109" s="27" t="s">
        <v>15</v>
      </c>
      <c r="L109" s="32"/>
    </row>
    <row r="110" spans="2:12" s="1" customFormat="1" ht="16.5" customHeight="1">
      <c r="B110" s="32"/>
      <c r="E110" s="259" t="str">
        <f>E7</f>
        <v>ZŠ Láb - prístavba - aktualizácia</v>
      </c>
      <c r="F110" s="260"/>
      <c r="G110" s="260"/>
      <c r="H110" s="260"/>
      <c r="L110" s="32"/>
    </row>
    <row r="111" spans="2:12" s="1" customFormat="1" ht="12" customHeight="1">
      <c r="B111" s="32"/>
      <c r="C111" s="27" t="s">
        <v>132</v>
      </c>
      <c r="L111" s="32"/>
    </row>
    <row r="112" spans="2:12" s="1" customFormat="1" ht="16.5" customHeight="1">
      <c r="B112" s="32"/>
      <c r="E112" s="221" t="str">
        <f>E9</f>
        <v>11 - Elektro - bleskozvod</v>
      </c>
      <c r="F112" s="261"/>
      <c r="G112" s="261"/>
      <c r="H112" s="261"/>
      <c r="L112" s="32"/>
    </row>
    <row r="113" spans="2:65" s="1" customFormat="1" ht="7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F12</f>
        <v>Základná škola Láb</v>
      </c>
      <c r="I114" s="27" t="s">
        <v>21</v>
      </c>
      <c r="J114" s="55" t="str">
        <f>IF(J12="","",J12)</f>
        <v/>
      </c>
      <c r="L114" s="32"/>
    </row>
    <row r="115" spans="2:65" s="1" customFormat="1" ht="7" customHeight="1">
      <c r="B115" s="32"/>
      <c r="L115" s="32"/>
    </row>
    <row r="116" spans="2:65" s="1" customFormat="1" ht="15.25" customHeight="1">
      <c r="B116" s="32"/>
      <c r="C116" s="27" t="s">
        <v>22</v>
      </c>
      <c r="F116" s="25" t="str">
        <f>E15</f>
        <v>Obec Láb</v>
      </c>
      <c r="I116" s="27" t="s">
        <v>28</v>
      </c>
      <c r="J116" s="30" t="str">
        <f>E21</f>
        <v>Jaroslav Dulanský</v>
      </c>
      <c r="L116" s="32"/>
    </row>
    <row r="117" spans="2:65" s="1" customFormat="1" ht="15.25" customHeight="1">
      <c r="B117" s="32"/>
      <c r="C117" s="27" t="s">
        <v>26</v>
      </c>
      <c r="F117" s="25" t="str">
        <f>IF(E18="","",E18)</f>
        <v>Vyplň údaj</v>
      </c>
      <c r="I117" s="27" t="s">
        <v>31</v>
      </c>
      <c r="J117" s="30" t="str">
        <f>E24</f>
        <v>Jaroslav Dulanský</v>
      </c>
      <c r="L117" s="32"/>
    </row>
    <row r="118" spans="2:65" s="1" customFormat="1" ht="10.25" customHeight="1">
      <c r="B118" s="32"/>
      <c r="L118" s="32"/>
    </row>
    <row r="119" spans="2:65" s="10" customFormat="1" ht="29.25" customHeight="1">
      <c r="B119" s="121"/>
      <c r="C119" s="122" t="s">
        <v>164</v>
      </c>
      <c r="D119" s="123" t="s">
        <v>60</v>
      </c>
      <c r="E119" s="123" t="s">
        <v>56</v>
      </c>
      <c r="F119" s="123" t="s">
        <v>57</v>
      </c>
      <c r="G119" s="123" t="s">
        <v>165</v>
      </c>
      <c r="H119" s="123" t="s">
        <v>166</v>
      </c>
      <c r="I119" s="123" t="s">
        <v>167</v>
      </c>
      <c r="J119" s="124" t="s">
        <v>137</v>
      </c>
      <c r="K119" s="125" t="s">
        <v>168</v>
      </c>
      <c r="L119" s="121"/>
      <c r="M119" s="62" t="s">
        <v>1</v>
      </c>
      <c r="N119" s="63" t="s">
        <v>39</v>
      </c>
      <c r="O119" s="63" t="s">
        <v>169</v>
      </c>
      <c r="P119" s="63" t="s">
        <v>170</v>
      </c>
      <c r="Q119" s="63" t="s">
        <v>171</v>
      </c>
      <c r="R119" s="63" t="s">
        <v>172</v>
      </c>
      <c r="S119" s="63" t="s">
        <v>173</v>
      </c>
      <c r="T119" s="64" t="s">
        <v>174</v>
      </c>
    </row>
    <row r="120" spans="2:65" s="1" customFormat="1" ht="22.75" customHeight="1">
      <c r="B120" s="32"/>
      <c r="C120" s="67" t="s">
        <v>138</v>
      </c>
      <c r="J120" s="126">
        <f>BK120</f>
        <v>0</v>
      </c>
      <c r="L120" s="32"/>
      <c r="M120" s="65"/>
      <c r="N120" s="56"/>
      <c r="O120" s="56"/>
      <c r="P120" s="127">
        <f>P121+P152+P161+P165</f>
        <v>0</v>
      </c>
      <c r="Q120" s="56"/>
      <c r="R120" s="127">
        <f>R121+R152+R161+R165</f>
        <v>0</v>
      </c>
      <c r="S120" s="56"/>
      <c r="T120" s="128">
        <f>T121+T152+T161+T165</f>
        <v>0</v>
      </c>
      <c r="AT120" s="17" t="s">
        <v>74</v>
      </c>
      <c r="AU120" s="17" t="s">
        <v>139</v>
      </c>
      <c r="BK120" s="129">
        <f>BK121+BK152+BK161+BK165</f>
        <v>0</v>
      </c>
    </row>
    <row r="121" spans="2:65" s="11" customFormat="1" ht="26" customHeight="1">
      <c r="B121" s="130"/>
      <c r="D121" s="131" t="s">
        <v>74</v>
      </c>
      <c r="E121" s="132" t="s">
        <v>2567</v>
      </c>
      <c r="F121" s="132" t="s">
        <v>2568</v>
      </c>
      <c r="I121" s="133"/>
      <c r="J121" s="120">
        <f>BK121</f>
        <v>0</v>
      </c>
      <c r="L121" s="130"/>
      <c r="M121" s="134"/>
      <c r="P121" s="135">
        <f>SUM(P122:P151)</f>
        <v>0</v>
      </c>
      <c r="R121" s="135">
        <f>SUM(R122:R151)</f>
        <v>0</v>
      </c>
      <c r="T121" s="136">
        <f>SUM(T122:T151)</f>
        <v>0</v>
      </c>
      <c r="AR121" s="131" t="s">
        <v>83</v>
      </c>
      <c r="AT121" s="137" t="s">
        <v>74</v>
      </c>
      <c r="AU121" s="137" t="s">
        <v>75</v>
      </c>
      <c r="AY121" s="131" t="s">
        <v>177</v>
      </c>
      <c r="BK121" s="138">
        <f>SUM(BK122:BK151)</f>
        <v>0</v>
      </c>
    </row>
    <row r="122" spans="2:65" s="1" customFormat="1" ht="16.5" customHeight="1">
      <c r="B122" s="141"/>
      <c r="C122" s="142" t="s">
        <v>83</v>
      </c>
      <c r="D122" s="142" t="s">
        <v>179</v>
      </c>
      <c r="E122" s="143" t="s">
        <v>2569</v>
      </c>
      <c r="F122" s="144" t="s">
        <v>2570</v>
      </c>
      <c r="G122" s="145" t="s">
        <v>1887</v>
      </c>
      <c r="H122" s="146">
        <v>110</v>
      </c>
      <c r="I122" s="147"/>
      <c r="J122" s="148">
        <f>ROUND(I122*H122,2)</f>
        <v>0</v>
      </c>
      <c r="K122" s="149"/>
      <c r="L122" s="32"/>
      <c r="M122" s="150" t="s">
        <v>1</v>
      </c>
      <c r="N122" s="151" t="s">
        <v>41</v>
      </c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54" t="s">
        <v>183</v>
      </c>
      <c r="AT122" s="154" t="s">
        <v>179</v>
      </c>
      <c r="AU122" s="154" t="s">
        <v>83</v>
      </c>
      <c r="AY122" s="17" t="s">
        <v>177</v>
      </c>
      <c r="BE122" s="155">
        <f>IF(N122="základná",J122,0)</f>
        <v>0</v>
      </c>
      <c r="BF122" s="155">
        <f>IF(N122="znížená",J122,0)</f>
        <v>0</v>
      </c>
      <c r="BG122" s="155">
        <f>IF(N122="zákl. prenesená",J122,0)</f>
        <v>0</v>
      </c>
      <c r="BH122" s="155">
        <f>IF(N122="zníž. prenesená",J122,0)</f>
        <v>0</v>
      </c>
      <c r="BI122" s="155">
        <f>IF(N122="nulová",J122,0)</f>
        <v>0</v>
      </c>
      <c r="BJ122" s="17" t="s">
        <v>118</v>
      </c>
      <c r="BK122" s="155">
        <f>ROUND(I122*H122,2)</f>
        <v>0</v>
      </c>
      <c r="BL122" s="17" t="s">
        <v>183</v>
      </c>
      <c r="BM122" s="154" t="s">
        <v>118</v>
      </c>
    </row>
    <row r="123" spans="2:65" s="1" customFormat="1" ht="24">
      <c r="B123" s="32"/>
      <c r="D123" s="157" t="s">
        <v>227</v>
      </c>
      <c r="F123" s="164" t="s">
        <v>2571</v>
      </c>
      <c r="I123" s="165"/>
      <c r="L123" s="32"/>
      <c r="M123" s="166"/>
      <c r="T123" s="59"/>
      <c r="AT123" s="17" t="s">
        <v>227</v>
      </c>
      <c r="AU123" s="17" t="s">
        <v>83</v>
      </c>
    </row>
    <row r="124" spans="2:65" s="1" customFormat="1" ht="16.5" customHeight="1">
      <c r="B124" s="141"/>
      <c r="C124" s="142" t="s">
        <v>118</v>
      </c>
      <c r="D124" s="142" t="s">
        <v>179</v>
      </c>
      <c r="E124" s="143" t="s">
        <v>2572</v>
      </c>
      <c r="F124" s="144" t="s">
        <v>2573</v>
      </c>
      <c r="G124" s="145" t="s">
        <v>1887</v>
      </c>
      <c r="H124" s="146">
        <v>130</v>
      </c>
      <c r="I124" s="147"/>
      <c r="J124" s="148">
        <f>ROUND(I124*H124,2)</f>
        <v>0</v>
      </c>
      <c r="K124" s="149"/>
      <c r="L124" s="32"/>
      <c r="M124" s="150" t="s">
        <v>1</v>
      </c>
      <c r="N124" s="151" t="s">
        <v>41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183</v>
      </c>
      <c r="AT124" s="154" t="s">
        <v>179</v>
      </c>
      <c r="AU124" s="154" t="s">
        <v>83</v>
      </c>
      <c r="AY124" s="17" t="s">
        <v>177</v>
      </c>
      <c r="BE124" s="155">
        <f>IF(N124="základná",J124,0)</f>
        <v>0</v>
      </c>
      <c r="BF124" s="155">
        <f>IF(N124="znížená",J124,0)</f>
        <v>0</v>
      </c>
      <c r="BG124" s="155">
        <f>IF(N124="zákl. prenesená",J124,0)</f>
        <v>0</v>
      </c>
      <c r="BH124" s="155">
        <f>IF(N124="zníž. prenesená",J124,0)</f>
        <v>0</v>
      </c>
      <c r="BI124" s="155">
        <f>IF(N124="nulová",J124,0)</f>
        <v>0</v>
      </c>
      <c r="BJ124" s="17" t="s">
        <v>118</v>
      </c>
      <c r="BK124" s="155">
        <f>ROUND(I124*H124,2)</f>
        <v>0</v>
      </c>
      <c r="BL124" s="17" t="s">
        <v>183</v>
      </c>
      <c r="BM124" s="154" t="s">
        <v>183</v>
      </c>
    </row>
    <row r="125" spans="2:65" s="1" customFormat="1" ht="24">
      <c r="B125" s="32"/>
      <c r="D125" s="157" t="s">
        <v>227</v>
      </c>
      <c r="F125" s="164" t="s">
        <v>2574</v>
      </c>
      <c r="I125" s="165"/>
      <c r="L125" s="32"/>
      <c r="M125" s="166"/>
      <c r="T125" s="59"/>
      <c r="AT125" s="17" t="s">
        <v>227</v>
      </c>
      <c r="AU125" s="17" t="s">
        <v>83</v>
      </c>
    </row>
    <row r="126" spans="2:65" s="1" customFormat="1" ht="16.5" customHeight="1">
      <c r="B126" s="141"/>
      <c r="C126" s="142" t="s">
        <v>191</v>
      </c>
      <c r="D126" s="142" t="s">
        <v>179</v>
      </c>
      <c r="E126" s="143" t="s">
        <v>2575</v>
      </c>
      <c r="F126" s="144" t="s">
        <v>2576</v>
      </c>
      <c r="G126" s="145" t="s">
        <v>1887</v>
      </c>
      <c r="H126" s="146">
        <v>230</v>
      </c>
      <c r="I126" s="147"/>
      <c r="J126" s="148">
        <f>ROUND(I126*H126,2)</f>
        <v>0</v>
      </c>
      <c r="K126" s="149"/>
      <c r="L126" s="32"/>
      <c r="M126" s="150" t="s">
        <v>1</v>
      </c>
      <c r="N126" s="151" t="s">
        <v>41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183</v>
      </c>
      <c r="AT126" s="154" t="s">
        <v>179</v>
      </c>
      <c r="AU126" s="154" t="s">
        <v>83</v>
      </c>
      <c r="AY126" s="17" t="s">
        <v>177</v>
      </c>
      <c r="BE126" s="155">
        <f>IF(N126="základná",J126,0)</f>
        <v>0</v>
      </c>
      <c r="BF126" s="155">
        <f>IF(N126="znížená",J126,0)</f>
        <v>0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7" t="s">
        <v>118</v>
      </c>
      <c r="BK126" s="155">
        <f>ROUND(I126*H126,2)</f>
        <v>0</v>
      </c>
      <c r="BL126" s="17" t="s">
        <v>183</v>
      </c>
      <c r="BM126" s="154" t="s">
        <v>205</v>
      </c>
    </row>
    <row r="127" spans="2:65" s="1" customFormat="1" ht="24">
      <c r="B127" s="32"/>
      <c r="D127" s="157" t="s">
        <v>227</v>
      </c>
      <c r="F127" s="164" t="s">
        <v>2577</v>
      </c>
      <c r="I127" s="165"/>
      <c r="L127" s="32"/>
      <c r="M127" s="166"/>
      <c r="T127" s="59"/>
      <c r="AT127" s="17" t="s">
        <v>227</v>
      </c>
      <c r="AU127" s="17" t="s">
        <v>83</v>
      </c>
    </row>
    <row r="128" spans="2:65" s="1" customFormat="1" ht="16.5" customHeight="1">
      <c r="B128" s="141"/>
      <c r="C128" s="142" t="s">
        <v>183</v>
      </c>
      <c r="D128" s="142" t="s">
        <v>179</v>
      </c>
      <c r="E128" s="143" t="s">
        <v>2578</v>
      </c>
      <c r="F128" s="144" t="s">
        <v>2579</v>
      </c>
      <c r="G128" s="145" t="s">
        <v>329</v>
      </c>
      <c r="H128" s="146">
        <v>72</v>
      </c>
      <c r="I128" s="147"/>
      <c r="J128" s="148">
        <f>ROUND(I128*H128,2)</f>
        <v>0</v>
      </c>
      <c r="K128" s="149"/>
      <c r="L128" s="32"/>
      <c r="M128" s="150" t="s">
        <v>1</v>
      </c>
      <c r="N128" s="151" t="s">
        <v>41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183</v>
      </c>
      <c r="AT128" s="154" t="s">
        <v>179</v>
      </c>
      <c r="AU128" s="154" t="s">
        <v>83</v>
      </c>
      <c r="AY128" s="17" t="s">
        <v>177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7" t="s">
        <v>118</v>
      </c>
      <c r="BK128" s="155">
        <f>ROUND(I128*H128,2)</f>
        <v>0</v>
      </c>
      <c r="BL128" s="17" t="s">
        <v>183</v>
      </c>
      <c r="BM128" s="154" t="s">
        <v>215</v>
      </c>
    </row>
    <row r="129" spans="2:65" s="1" customFormat="1" ht="24">
      <c r="B129" s="32"/>
      <c r="D129" s="157" t="s">
        <v>227</v>
      </c>
      <c r="F129" s="164" t="s">
        <v>2580</v>
      </c>
      <c r="I129" s="165"/>
      <c r="L129" s="32"/>
      <c r="M129" s="166"/>
      <c r="T129" s="59"/>
      <c r="AT129" s="17" t="s">
        <v>227</v>
      </c>
      <c r="AU129" s="17" t="s">
        <v>83</v>
      </c>
    </row>
    <row r="130" spans="2:65" s="1" customFormat="1" ht="16.5" customHeight="1">
      <c r="B130" s="141"/>
      <c r="C130" s="142" t="s">
        <v>200</v>
      </c>
      <c r="D130" s="142" t="s">
        <v>179</v>
      </c>
      <c r="E130" s="143" t="s">
        <v>2581</v>
      </c>
      <c r="F130" s="144" t="s">
        <v>2582</v>
      </c>
      <c r="G130" s="145" t="s">
        <v>329</v>
      </c>
      <c r="H130" s="146">
        <v>8</v>
      </c>
      <c r="I130" s="147"/>
      <c r="J130" s="148">
        <f>ROUND(I130*H130,2)</f>
        <v>0</v>
      </c>
      <c r="K130" s="149"/>
      <c r="L130" s="32"/>
      <c r="M130" s="150" t="s">
        <v>1</v>
      </c>
      <c r="N130" s="151" t="s">
        <v>41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54" t="s">
        <v>183</v>
      </c>
      <c r="AT130" s="154" t="s">
        <v>179</v>
      </c>
      <c r="AU130" s="154" t="s">
        <v>83</v>
      </c>
      <c r="AY130" s="17" t="s">
        <v>177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7" t="s">
        <v>118</v>
      </c>
      <c r="BK130" s="155">
        <f>ROUND(I130*H130,2)</f>
        <v>0</v>
      </c>
      <c r="BL130" s="17" t="s">
        <v>183</v>
      </c>
      <c r="BM130" s="154" t="s">
        <v>109</v>
      </c>
    </row>
    <row r="131" spans="2:65" s="1" customFormat="1" ht="24">
      <c r="B131" s="32"/>
      <c r="D131" s="157" t="s">
        <v>227</v>
      </c>
      <c r="F131" s="164" t="s">
        <v>2583</v>
      </c>
      <c r="I131" s="165"/>
      <c r="L131" s="32"/>
      <c r="M131" s="166"/>
      <c r="T131" s="59"/>
      <c r="AT131" s="17" t="s">
        <v>227</v>
      </c>
      <c r="AU131" s="17" t="s">
        <v>83</v>
      </c>
    </row>
    <row r="132" spans="2:65" s="1" customFormat="1" ht="16.5" customHeight="1">
      <c r="B132" s="141"/>
      <c r="C132" s="142" t="s">
        <v>205</v>
      </c>
      <c r="D132" s="142" t="s">
        <v>179</v>
      </c>
      <c r="E132" s="143" t="s">
        <v>2584</v>
      </c>
      <c r="F132" s="144" t="s">
        <v>2012</v>
      </c>
      <c r="G132" s="145" t="s">
        <v>329</v>
      </c>
      <c r="H132" s="146">
        <v>2</v>
      </c>
      <c r="I132" s="147"/>
      <c r="J132" s="148">
        <f>ROUND(I132*H132,2)</f>
        <v>0</v>
      </c>
      <c r="K132" s="149"/>
      <c r="L132" s="32"/>
      <c r="M132" s="150" t="s">
        <v>1</v>
      </c>
      <c r="N132" s="151" t="s">
        <v>41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54" t="s">
        <v>183</v>
      </c>
      <c r="AT132" s="154" t="s">
        <v>179</v>
      </c>
      <c r="AU132" s="154" t="s">
        <v>83</v>
      </c>
      <c r="AY132" s="17" t="s">
        <v>177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7" t="s">
        <v>118</v>
      </c>
      <c r="BK132" s="155">
        <f>ROUND(I132*H132,2)</f>
        <v>0</v>
      </c>
      <c r="BL132" s="17" t="s">
        <v>183</v>
      </c>
      <c r="BM132" s="154" t="s">
        <v>233</v>
      </c>
    </row>
    <row r="133" spans="2:65" s="1" customFormat="1" ht="24">
      <c r="B133" s="32"/>
      <c r="D133" s="157" t="s">
        <v>227</v>
      </c>
      <c r="F133" s="164" t="s">
        <v>2013</v>
      </c>
      <c r="I133" s="165"/>
      <c r="L133" s="32"/>
      <c r="M133" s="166"/>
      <c r="T133" s="59"/>
      <c r="AT133" s="17" t="s">
        <v>227</v>
      </c>
      <c r="AU133" s="17" t="s">
        <v>83</v>
      </c>
    </row>
    <row r="134" spans="2:65" s="1" customFormat="1" ht="16.5" customHeight="1">
      <c r="B134" s="141"/>
      <c r="C134" s="142" t="s">
        <v>210</v>
      </c>
      <c r="D134" s="142" t="s">
        <v>179</v>
      </c>
      <c r="E134" s="143" t="s">
        <v>2585</v>
      </c>
      <c r="F134" s="144" t="s">
        <v>2586</v>
      </c>
      <c r="G134" s="145" t="s">
        <v>329</v>
      </c>
      <c r="H134" s="146">
        <v>6</v>
      </c>
      <c r="I134" s="147"/>
      <c r="J134" s="148">
        <f>ROUND(I134*H134,2)</f>
        <v>0</v>
      </c>
      <c r="K134" s="149"/>
      <c r="L134" s="32"/>
      <c r="M134" s="150" t="s">
        <v>1</v>
      </c>
      <c r="N134" s="151" t="s">
        <v>41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54" t="s">
        <v>183</v>
      </c>
      <c r="AT134" s="154" t="s">
        <v>179</v>
      </c>
      <c r="AU134" s="154" t="s">
        <v>83</v>
      </c>
      <c r="AY134" s="17" t="s">
        <v>177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7" t="s">
        <v>118</v>
      </c>
      <c r="BK134" s="155">
        <f>ROUND(I134*H134,2)</f>
        <v>0</v>
      </c>
      <c r="BL134" s="17" t="s">
        <v>183</v>
      </c>
      <c r="BM134" s="154" t="s">
        <v>245</v>
      </c>
    </row>
    <row r="135" spans="2:65" s="1" customFormat="1" ht="24">
      <c r="B135" s="32"/>
      <c r="D135" s="157" t="s">
        <v>227</v>
      </c>
      <c r="F135" s="164" t="s">
        <v>2587</v>
      </c>
      <c r="I135" s="165"/>
      <c r="L135" s="32"/>
      <c r="M135" s="166"/>
      <c r="T135" s="59"/>
      <c r="AT135" s="17" t="s">
        <v>227</v>
      </c>
      <c r="AU135" s="17" t="s">
        <v>83</v>
      </c>
    </row>
    <row r="136" spans="2:65" s="1" customFormat="1" ht="16.5" customHeight="1">
      <c r="B136" s="141"/>
      <c r="C136" s="142" t="s">
        <v>215</v>
      </c>
      <c r="D136" s="142" t="s">
        <v>179</v>
      </c>
      <c r="E136" s="143" t="s">
        <v>2588</v>
      </c>
      <c r="F136" s="144" t="s">
        <v>2589</v>
      </c>
      <c r="G136" s="145" t="s">
        <v>329</v>
      </c>
      <c r="H136" s="146">
        <v>17</v>
      </c>
      <c r="I136" s="147"/>
      <c r="J136" s="148">
        <f>ROUND(I136*H136,2)</f>
        <v>0</v>
      </c>
      <c r="K136" s="149"/>
      <c r="L136" s="32"/>
      <c r="M136" s="150" t="s">
        <v>1</v>
      </c>
      <c r="N136" s="151" t="s">
        <v>41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54" t="s">
        <v>183</v>
      </c>
      <c r="AT136" s="154" t="s">
        <v>179</v>
      </c>
      <c r="AU136" s="154" t="s">
        <v>83</v>
      </c>
      <c r="AY136" s="17" t="s">
        <v>177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7" t="s">
        <v>118</v>
      </c>
      <c r="BK136" s="155">
        <f>ROUND(I136*H136,2)</f>
        <v>0</v>
      </c>
      <c r="BL136" s="17" t="s">
        <v>183</v>
      </c>
      <c r="BM136" s="154" t="s">
        <v>258</v>
      </c>
    </row>
    <row r="137" spans="2:65" s="1" customFormat="1" ht="24">
      <c r="B137" s="32"/>
      <c r="D137" s="157" t="s">
        <v>227</v>
      </c>
      <c r="F137" s="164" t="s">
        <v>2590</v>
      </c>
      <c r="I137" s="165"/>
      <c r="L137" s="32"/>
      <c r="M137" s="166"/>
      <c r="T137" s="59"/>
      <c r="AT137" s="17" t="s">
        <v>227</v>
      </c>
      <c r="AU137" s="17" t="s">
        <v>83</v>
      </c>
    </row>
    <row r="138" spans="2:65" s="1" customFormat="1" ht="16.5" customHeight="1">
      <c r="B138" s="141"/>
      <c r="C138" s="142" t="s">
        <v>220</v>
      </c>
      <c r="D138" s="142" t="s">
        <v>179</v>
      </c>
      <c r="E138" s="143" t="s">
        <v>2591</v>
      </c>
      <c r="F138" s="144" t="s">
        <v>2592</v>
      </c>
      <c r="G138" s="145" t="s">
        <v>329</v>
      </c>
      <c r="H138" s="146">
        <v>7</v>
      </c>
      <c r="I138" s="147"/>
      <c r="J138" s="148">
        <f>ROUND(I138*H138,2)</f>
        <v>0</v>
      </c>
      <c r="K138" s="149"/>
      <c r="L138" s="32"/>
      <c r="M138" s="150" t="s">
        <v>1</v>
      </c>
      <c r="N138" s="151" t="s">
        <v>41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183</v>
      </c>
      <c r="AT138" s="154" t="s">
        <v>179</v>
      </c>
      <c r="AU138" s="154" t="s">
        <v>83</v>
      </c>
      <c r="AY138" s="17" t="s">
        <v>177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7" t="s">
        <v>118</v>
      </c>
      <c r="BK138" s="155">
        <f>ROUND(I138*H138,2)</f>
        <v>0</v>
      </c>
      <c r="BL138" s="17" t="s">
        <v>183</v>
      </c>
      <c r="BM138" s="154" t="s">
        <v>268</v>
      </c>
    </row>
    <row r="139" spans="2:65" s="1" customFormat="1" ht="24">
      <c r="B139" s="32"/>
      <c r="D139" s="157" t="s">
        <v>227</v>
      </c>
      <c r="F139" s="164" t="s">
        <v>2593</v>
      </c>
      <c r="I139" s="165"/>
      <c r="L139" s="32"/>
      <c r="M139" s="166"/>
      <c r="T139" s="59"/>
      <c r="AT139" s="17" t="s">
        <v>227</v>
      </c>
      <c r="AU139" s="17" t="s">
        <v>83</v>
      </c>
    </row>
    <row r="140" spans="2:65" s="1" customFormat="1" ht="21.75" customHeight="1">
      <c r="B140" s="141"/>
      <c r="C140" s="142" t="s">
        <v>109</v>
      </c>
      <c r="D140" s="142" t="s">
        <v>179</v>
      </c>
      <c r="E140" s="143" t="s">
        <v>2594</v>
      </c>
      <c r="F140" s="144" t="s">
        <v>2595</v>
      </c>
      <c r="G140" s="145" t="s">
        <v>329</v>
      </c>
      <c r="H140" s="146">
        <v>57</v>
      </c>
      <c r="I140" s="147"/>
      <c r="J140" s="148">
        <f>ROUND(I140*H140,2)</f>
        <v>0</v>
      </c>
      <c r="K140" s="149"/>
      <c r="L140" s="32"/>
      <c r="M140" s="150" t="s">
        <v>1</v>
      </c>
      <c r="N140" s="151" t="s">
        <v>41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54" t="s">
        <v>183</v>
      </c>
      <c r="AT140" s="154" t="s">
        <v>179</v>
      </c>
      <c r="AU140" s="154" t="s">
        <v>83</v>
      </c>
      <c r="AY140" s="17" t="s">
        <v>177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7" t="s">
        <v>118</v>
      </c>
      <c r="BK140" s="155">
        <f>ROUND(I140*H140,2)</f>
        <v>0</v>
      </c>
      <c r="BL140" s="17" t="s">
        <v>183</v>
      </c>
      <c r="BM140" s="154" t="s">
        <v>7</v>
      </c>
    </row>
    <row r="141" spans="2:65" s="1" customFormat="1" ht="24">
      <c r="B141" s="32"/>
      <c r="D141" s="157" t="s">
        <v>227</v>
      </c>
      <c r="F141" s="164" t="s">
        <v>2596</v>
      </c>
      <c r="I141" s="165"/>
      <c r="L141" s="32"/>
      <c r="M141" s="166"/>
      <c r="T141" s="59"/>
      <c r="AT141" s="17" t="s">
        <v>227</v>
      </c>
      <c r="AU141" s="17" t="s">
        <v>83</v>
      </c>
    </row>
    <row r="142" spans="2:65" s="1" customFormat="1" ht="16.5" customHeight="1">
      <c r="B142" s="141"/>
      <c r="C142" s="142" t="s">
        <v>112</v>
      </c>
      <c r="D142" s="142" t="s">
        <v>179</v>
      </c>
      <c r="E142" s="143" t="s">
        <v>2597</v>
      </c>
      <c r="F142" s="144" t="s">
        <v>2598</v>
      </c>
      <c r="G142" s="145" t="s">
        <v>329</v>
      </c>
      <c r="H142" s="146">
        <v>149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83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289</v>
      </c>
    </row>
    <row r="143" spans="2:65" s="1" customFormat="1" ht="24">
      <c r="B143" s="32"/>
      <c r="D143" s="157" t="s">
        <v>227</v>
      </c>
      <c r="F143" s="164" t="s">
        <v>2599</v>
      </c>
      <c r="I143" s="165"/>
      <c r="L143" s="32"/>
      <c r="M143" s="166"/>
      <c r="T143" s="59"/>
      <c r="AT143" s="17" t="s">
        <v>227</v>
      </c>
      <c r="AU143" s="17" t="s">
        <v>83</v>
      </c>
    </row>
    <row r="144" spans="2:65" s="1" customFormat="1" ht="16.5" customHeight="1">
      <c r="B144" s="141"/>
      <c r="C144" s="142" t="s">
        <v>233</v>
      </c>
      <c r="D144" s="142" t="s">
        <v>179</v>
      </c>
      <c r="E144" s="143" t="s">
        <v>2600</v>
      </c>
      <c r="F144" s="144" t="s">
        <v>2601</v>
      </c>
      <c r="G144" s="145" t="s">
        <v>1887</v>
      </c>
      <c r="H144" s="146">
        <v>70</v>
      </c>
      <c r="I144" s="147"/>
      <c r="J144" s="148">
        <f>ROUND(I144*H144,2)</f>
        <v>0</v>
      </c>
      <c r="K144" s="149"/>
      <c r="L144" s="32"/>
      <c r="M144" s="150" t="s">
        <v>1</v>
      </c>
      <c r="N144" s="151" t="s">
        <v>41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183</v>
      </c>
      <c r="AT144" s="154" t="s">
        <v>179</v>
      </c>
      <c r="AU144" s="154" t="s">
        <v>83</v>
      </c>
      <c r="AY144" s="17" t="s">
        <v>177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7" t="s">
        <v>118</v>
      </c>
      <c r="BK144" s="155">
        <f>ROUND(I144*H144,2)</f>
        <v>0</v>
      </c>
      <c r="BL144" s="17" t="s">
        <v>183</v>
      </c>
      <c r="BM144" s="154" t="s">
        <v>302</v>
      </c>
    </row>
    <row r="145" spans="2:65" s="1" customFormat="1" ht="24">
      <c r="B145" s="32"/>
      <c r="D145" s="157" t="s">
        <v>227</v>
      </c>
      <c r="F145" s="164" t="s">
        <v>2602</v>
      </c>
      <c r="I145" s="165"/>
      <c r="L145" s="32"/>
      <c r="M145" s="166"/>
      <c r="T145" s="59"/>
      <c r="AT145" s="17" t="s">
        <v>227</v>
      </c>
      <c r="AU145" s="17" t="s">
        <v>83</v>
      </c>
    </row>
    <row r="146" spans="2:65" s="1" customFormat="1" ht="16.5" customHeight="1">
      <c r="B146" s="141"/>
      <c r="C146" s="142" t="s">
        <v>239</v>
      </c>
      <c r="D146" s="142" t="s">
        <v>179</v>
      </c>
      <c r="E146" s="143" t="s">
        <v>2603</v>
      </c>
      <c r="F146" s="144" t="s">
        <v>2604</v>
      </c>
      <c r="G146" s="145" t="s">
        <v>329</v>
      </c>
      <c r="H146" s="146">
        <v>70</v>
      </c>
      <c r="I146" s="147"/>
      <c r="J146" s="148">
        <f>ROUND(I146*H146,2)</f>
        <v>0</v>
      </c>
      <c r="K146" s="149"/>
      <c r="L146" s="32"/>
      <c r="M146" s="150" t="s">
        <v>1</v>
      </c>
      <c r="N146" s="151" t="s">
        <v>41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54" t="s">
        <v>183</v>
      </c>
      <c r="AT146" s="154" t="s">
        <v>179</v>
      </c>
      <c r="AU146" s="154" t="s">
        <v>83</v>
      </c>
      <c r="AY146" s="17" t="s">
        <v>177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7" t="s">
        <v>118</v>
      </c>
      <c r="BK146" s="155">
        <f>ROUND(I146*H146,2)</f>
        <v>0</v>
      </c>
      <c r="BL146" s="17" t="s">
        <v>183</v>
      </c>
      <c r="BM146" s="154" t="s">
        <v>318</v>
      </c>
    </row>
    <row r="147" spans="2:65" s="1" customFormat="1" ht="24">
      <c r="B147" s="32"/>
      <c r="D147" s="157" t="s">
        <v>227</v>
      </c>
      <c r="F147" s="164" t="s">
        <v>2605</v>
      </c>
      <c r="I147" s="165"/>
      <c r="L147" s="32"/>
      <c r="M147" s="166"/>
      <c r="T147" s="59"/>
      <c r="AT147" s="17" t="s">
        <v>227</v>
      </c>
      <c r="AU147" s="17" t="s">
        <v>83</v>
      </c>
    </row>
    <row r="148" spans="2:65" s="1" customFormat="1" ht="24.25" customHeight="1">
      <c r="B148" s="141"/>
      <c r="C148" s="142" t="s">
        <v>245</v>
      </c>
      <c r="D148" s="142" t="s">
        <v>179</v>
      </c>
      <c r="E148" s="143" t="s">
        <v>2606</v>
      </c>
      <c r="F148" s="144" t="s">
        <v>2607</v>
      </c>
      <c r="G148" s="145" t="s">
        <v>329</v>
      </c>
      <c r="H148" s="146">
        <v>7</v>
      </c>
      <c r="I148" s="147"/>
      <c r="J148" s="148">
        <f>ROUND(I148*H148,2)</f>
        <v>0</v>
      </c>
      <c r="K148" s="149"/>
      <c r="L148" s="32"/>
      <c r="M148" s="150" t="s">
        <v>1</v>
      </c>
      <c r="N148" s="151" t="s">
        <v>41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183</v>
      </c>
      <c r="AT148" s="154" t="s">
        <v>179</v>
      </c>
      <c r="AU148" s="154" t="s">
        <v>83</v>
      </c>
      <c r="AY148" s="17" t="s">
        <v>177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ROUND(I148*H148,2)</f>
        <v>0</v>
      </c>
      <c r="BL148" s="17" t="s">
        <v>183</v>
      </c>
      <c r="BM148" s="154" t="s">
        <v>335</v>
      </c>
    </row>
    <row r="149" spans="2:65" s="1" customFormat="1" ht="24">
      <c r="B149" s="32"/>
      <c r="D149" s="157" t="s">
        <v>227</v>
      </c>
      <c r="F149" s="164" t="s">
        <v>2608</v>
      </c>
      <c r="I149" s="165"/>
      <c r="L149" s="32"/>
      <c r="M149" s="166"/>
      <c r="T149" s="59"/>
      <c r="AT149" s="17" t="s">
        <v>227</v>
      </c>
      <c r="AU149" s="17" t="s">
        <v>83</v>
      </c>
    </row>
    <row r="150" spans="2:65" s="1" customFormat="1" ht="24.25" customHeight="1">
      <c r="B150" s="141"/>
      <c r="C150" s="142" t="s">
        <v>252</v>
      </c>
      <c r="D150" s="142" t="s">
        <v>179</v>
      </c>
      <c r="E150" s="143" t="s">
        <v>2609</v>
      </c>
      <c r="F150" s="144" t="s">
        <v>2610</v>
      </c>
      <c r="G150" s="145" t="s">
        <v>329</v>
      </c>
      <c r="H150" s="146">
        <v>2</v>
      </c>
      <c r="I150" s="147"/>
      <c r="J150" s="148">
        <f>ROUND(I150*H150,2)</f>
        <v>0</v>
      </c>
      <c r="K150" s="149"/>
      <c r="L150" s="32"/>
      <c r="M150" s="150" t="s">
        <v>1</v>
      </c>
      <c r="N150" s="151" t="s">
        <v>41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183</v>
      </c>
      <c r="AT150" s="154" t="s">
        <v>179</v>
      </c>
      <c r="AU150" s="154" t="s">
        <v>83</v>
      </c>
      <c r="AY150" s="17" t="s">
        <v>177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7" t="s">
        <v>118</v>
      </c>
      <c r="BK150" s="155">
        <f>ROUND(I150*H150,2)</f>
        <v>0</v>
      </c>
      <c r="BL150" s="17" t="s">
        <v>183</v>
      </c>
      <c r="BM150" s="154" t="s">
        <v>346</v>
      </c>
    </row>
    <row r="151" spans="2:65" s="1" customFormat="1" ht="24">
      <c r="B151" s="32"/>
      <c r="D151" s="157" t="s">
        <v>227</v>
      </c>
      <c r="F151" s="164" t="s">
        <v>2611</v>
      </c>
      <c r="I151" s="165"/>
      <c r="L151" s="32"/>
      <c r="M151" s="166"/>
      <c r="T151" s="59"/>
      <c r="AT151" s="17" t="s">
        <v>227</v>
      </c>
      <c r="AU151" s="17" t="s">
        <v>83</v>
      </c>
    </row>
    <row r="152" spans="2:65" s="11" customFormat="1" ht="26" customHeight="1">
      <c r="B152" s="130"/>
      <c r="D152" s="131" t="s">
        <v>74</v>
      </c>
      <c r="E152" s="132" t="s">
        <v>2612</v>
      </c>
      <c r="F152" s="132" t="s">
        <v>2613</v>
      </c>
      <c r="I152" s="133"/>
      <c r="J152" s="120">
        <f>BK152</f>
        <v>0</v>
      </c>
      <c r="L152" s="130"/>
      <c r="M152" s="134"/>
      <c r="P152" s="135">
        <f>SUM(P153:P160)</f>
        <v>0</v>
      </c>
      <c r="R152" s="135">
        <f>SUM(R153:R160)</f>
        <v>0</v>
      </c>
      <c r="T152" s="136">
        <f>SUM(T153:T160)</f>
        <v>0</v>
      </c>
      <c r="AR152" s="131" t="s">
        <v>83</v>
      </c>
      <c r="AT152" s="137" t="s">
        <v>74</v>
      </c>
      <c r="AU152" s="137" t="s">
        <v>75</v>
      </c>
      <c r="AY152" s="131" t="s">
        <v>177</v>
      </c>
      <c r="BK152" s="138">
        <f>SUM(BK153:BK160)</f>
        <v>0</v>
      </c>
    </row>
    <row r="153" spans="2:65" s="1" customFormat="1" ht="16.5" customHeight="1">
      <c r="B153" s="141"/>
      <c r="C153" s="142" t="s">
        <v>258</v>
      </c>
      <c r="D153" s="142" t="s">
        <v>179</v>
      </c>
      <c r="E153" s="143" t="s">
        <v>2614</v>
      </c>
      <c r="F153" s="144" t="s">
        <v>2615</v>
      </c>
      <c r="G153" s="145" t="s">
        <v>329</v>
      </c>
      <c r="H153" s="146">
        <v>2</v>
      </c>
      <c r="I153" s="147"/>
      <c r="J153" s="148">
        <f>ROUND(I153*H153,2)</f>
        <v>0</v>
      </c>
      <c r="K153" s="149"/>
      <c r="L153" s="32"/>
      <c r="M153" s="150" t="s">
        <v>1</v>
      </c>
      <c r="N153" s="151" t="s">
        <v>41</v>
      </c>
      <c r="P153" s="152">
        <f>O153*H153</f>
        <v>0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AR153" s="154" t="s">
        <v>183</v>
      </c>
      <c r="AT153" s="154" t="s">
        <v>179</v>
      </c>
      <c r="AU153" s="154" t="s">
        <v>83</v>
      </c>
      <c r="AY153" s="17" t="s">
        <v>177</v>
      </c>
      <c r="BE153" s="155">
        <f>IF(N153="základná",J153,0)</f>
        <v>0</v>
      </c>
      <c r="BF153" s="155">
        <f>IF(N153="znížená",J153,0)</f>
        <v>0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7" t="s">
        <v>118</v>
      </c>
      <c r="BK153" s="155">
        <f>ROUND(I153*H153,2)</f>
        <v>0</v>
      </c>
      <c r="BL153" s="17" t="s">
        <v>183</v>
      </c>
      <c r="BM153" s="154" t="s">
        <v>355</v>
      </c>
    </row>
    <row r="154" spans="2:65" s="1" customFormat="1" ht="24">
      <c r="B154" s="32"/>
      <c r="D154" s="157" t="s">
        <v>227</v>
      </c>
      <c r="F154" s="164" t="s">
        <v>2616</v>
      </c>
      <c r="I154" s="165"/>
      <c r="L154" s="32"/>
      <c r="M154" s="166"/>
      <c r="T154" s="59"/>
      <c r="AT154" s="17" t="s">
        <v>227</v>
      </c>
      <c r="AU154" s="17" t="s">
        <v>83</v>
      </c>
    </row>
    <row r="155" spans="2:65" s="1" customFormat="1" ht="16.5" customHeight="1">
      <c r="B155" s="141"/>
      <c r="C155" s="142" t="s">
        <v>264</v>
      </c>
      <c r="D155" s="142" t="s">
        <v>179</v>
      </c>
      <c r="E155" s="143" t="s">
        <v>2617</v>
      </c>
      <c r="F155" s="144" t="s">
        <v>2618</v>
      </c>
      <c r="G155" s="145" t="s">
        <v>329</v>
      </c>
      <c r="H155" s="146">
        <v>2</v>
      </c>
      <c r="I155" s="147"/>
      <c r="J155" s="148">
        <f>ROUND(I155*H155,2)</f>
        <v>0</v>
      </c>
      <c r="K155" s="149"/>
      <c r="L155" s="32"/>
      <c r="M155" s="150" t="s">
        <v>1</v>
      </c>
      <c r="N155" s="151" t="s">
        <v>41</v>
      </c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AR155" s="154" t="s">
        <v>183</v>
      </c>
      <c r="AT155" s="154" t="s">
        <v>179</v>
      </c>
      <c r="AU155" s="154" t="s">
        <v>83</v>
      </c>
      <c r="AY155" s="17" t="s">
        <v>177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7" t="s">
        <v>118</v>
      </c>
      <c r="BK155" s="155">
        <f>ROUND(I155*H155,2)</f>
        <v>0</v>
      </c>
      <c r="BL155" s="17" t="s">
        <v>183</v>
      </c>
      <c r="BM155" s="154" t="s">
        <v>366</v>
      </c>
    </row>
    <row r="156" spans="2:65" s="1" customFormat="1" ht="24">
      <c r="B156" s="32"/>
      <c r="D156" s="157" t="s">
        <v>227</v>
      </c>
      <c r="F156" s="164" t="s">
        <v>2619</v>
      </c>
      <c r="I156" s="165"/>
      <c r="L156" s="32"/>
      <c r="M156" s="166"/>
      <c r="T156" s="59"/>
      <c r="AT156" s="17" t="s">
        <v>227</v>
      </c>
      <c r="AU156" s="17" t="s">
        <v>83</v>
      </c>
    </row>
    <row r="157" spans="2:65" s="1" customFormat="1" ht="16.5" customHeight="1">
      <c r="B157" s="141"/>
      <c r="C157" s="142" t="s">
        <v>268</v>
      </c>
      <c r="D157" s="142" t="s">
        <v>179</v>
      </c>
      <c r="E157" s="143" t="s">
        <v>2620</v>
      </c>
      <c r="F157" s="144" t="s">
        <v>2621</v>
      </c>
      <c r="G157" s="145" t="s">
        <v>329</v>
      </c>
      <c r="H157" s="146">
        <v>4</v>
      </c>
      <c r="I157" s="147"/>
      <c r="J157" s="148">
        <f>ROUND(I157*H157,2)</f>
        <v>0</v>
      </c>
      <c r="K157" s="149"/>
      <c r="L157" s="32"/>
      <c r="M157" s="150" t="s">
        <v>1</v>
      </c>
      <c r="N157" s="151" t="s">
        <v>41</v>
      </c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AR157" s="154" t="s">
        <v>183</v>
      </c>
      <c r="AT157" s="154" t="s">
        <v>179</v>
      </c>
      <c r="AU157" s="154" t="s">
        <v>83</v>
      </c>
      <c r="AY157" s="17" t="s">
        <v>177</v>
      </c>
      <c r="BE157" s="155">
        <f>IF(N157="základná",J157,0)</f>
        <v>0</v>
      </c>
      <c r="BF157" s="155">
        <f>IF(N157="znížená",J157,0)</f>
        <v>0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7" t="s">
        <v>118</v>
      </c>
      <c r="BK157" s="155">
        <f>ROUND(I157*H157,2)</f>
        <v>0</v>
      </c>
      <c r="BL157" s="17" t="s">
        <v>183</v>
      </c>
      <c r="BM157" s="154" t="s">
        <v>376</v>
      </c>
    </row>
    <row r="158" spans="2:65" s="1" customFormat="1" ht="24">
      <c r="B158" s="32"/>
      <c r="D158" s="157" t="s">
        <v>227</v>
      </c>
      <c r="F158" s="164" t="s">
        <v>2622</v>
      </c>
      <c r="I158" s="165"/>
      <c r="L158" s="32"/>
      <c r="M158" s="166"/>
      <c r="T158" s="59"/>
      <c r="AT158" s="17" t="s">
        <v>227</v>
      </c>
      <c r="AU158" s="17" t="s">
        <v>83</v>
      </c>
    </row>
    <row r="159" spans="2:65" s="1" customFormat="1" ht="16.5" customHeight="1">
      <c r="B159" s="141"/>
      <c r="C159" s="142" t="s">
        <v>273</v>
      </c>
      <c r="D159" s="142" t="s">
        <v>179</v>
      </c>
      <c r="E159" s="143" t="s">
        <v>2623</v>
      </c>
      <c r="F159" s="144" t="s">
        <v>2624</v>
      </c>
      <c r="G159" s="145" t="s">
        <v>329</v>
      </c>
      <c r="H159" s="146">
        <v>1</v>
      </c>
      <c r="I159" s="147"/>
      <c r="J159" s="148">
        <f>ROUND(I159*H159,2)</f>
        <v>0</v>
      </c>
      <c r="K159" s="149"/>
      <c r="L159" s="32"/>
      <c r="M159" s="150" t="s">
        <v>1</v>
      </c>
      <c r="N159" s="151" t="s">
        <v>41</v>
      </c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AR159" s="154" t="s">
        <v>183</v>
      </c>
      <c r="AT159" s="154" t="s">
        <v>179</v>
      </c>
      <c r="AU159" s="154" t="s">
        <v>83</v>
      </c>
      <c r="AY159" s="17" t="s">
        <v>177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7" t="s">
        <v>118</v>
      </c>
      <c r="BK159" s="155">
        <f>ROUND(I159*H159,2)</f>
        <v>0</v>
      </c>
      <c r="BL159" s="17" t="s">
        <v>183</v>
      </c>
      <c r="BM159" s="154" t="s">
        <v>390</v>
      </c>
    </row>
    <row r="160" spans="2:65" s="1" customFormat="1" ht="24">
      <c r="B160" s="32"/>
      <c r="D160" s="157" t="s">
        <v>227</v>
      </c>
      <c r="F160" s="164" t="s">
        <v>2625</v>
      </c>
      <c r="I160" s="165"/>
      <c r="L160" s="32"/>
      <c r="M160" s="166"/>
      <c r="T160" s="59"/>
      <c r="AT160" s="17" t="s">
        <v>227</v>
      </c>
      <c r="AU160" s="17" t="s">
        <v>83</v>
      </c>
    </row>
    <row r="161" spans="2:65" s="11" customFormat="1" ht="26" customHeight="1">
      <c r="B161" s="130"/>
      <c r="D161" s="131" t="s">
        <v>74</v>
      </c>
      <c r="E161" s="132" t="s">
        <v>2626</v>
      </c>
      <c r="F161" s="132" t="s">
        <v>2627</v>
      </c>
      <c r="I161" s="133"/>
      <c r="J161" s="120">
        <f>BK161</f>
        <v>0</v>
      </c>
      <c r="L161" s="130"/>
      <c r="M161" s="134"/>
      <c r="P161" s="135">
        <f>SUM(P162:P164)</f>
        <v>0</v>
      </c>
      <c r="R161" s="135">
        <f>SUM(R162:R164)</f>
        <v>0</v>
      </c>
      <c r="T161" s="136">
        <f>SUM(T162:T164)</f>
        <v>0</v>
      </c>
      <c r="AR161" s="131" t="s">
        <v>83</v>
      </c>
      <c r="AT161" s="137" t="s">
        <v>74</v>
      </c>
      <c r="AU161" s="137" t="s">
        <v>75</v>
      </c>
      <c r="AY161" s="131" t="s">
        <v>177</v>
      </c>
      <c r="BK161" s="138">
        <f>SUM(BK162:BK164)</f>
        <v>0</v>
      </c>
    </row>
    <row r="162" spans="2:65" s="1" customFormat="1" ht="16.5" customHeight="1">
      <c r="B162" s="141"/>
      <c r="C162" s="142" t="s">
        <v>7</v>
      </c>
      <c r="D162" s="142" t="s">
        <v>179</v>
      </c>
      <c r="E162" s="143" t="s">
        <v>2628</v>
      </c>
      <c r="F162" s="144" t="s">
        <v>2629</v>
      </c>
      <c r="G162" s="145" t="s">
        <v>182</v>
      </c>
      <c r="H162" s="146">
        <v>17</v>
      </c>
      <c r="I162" s="147"/>
      <c r="J162" s="148">
        <f>ROUND(I162*H162,2)</f>
        <v>0</v>
      </c>
      <c r="K162" s="149"/>
      <c r="L162" s="32"/>
      <c r="M162" s="150" t="s">
        <v>1</v>
      </c>
      <c r="N162" s="151" t="s">
        <v>41</v>
      </c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AR162" s="154" t="s">
        <v>183</v>
      </c>
      <c r="AT162" s="154" t="s">
        <v>179</v>
      </c>
      <c r="AU162" s="154" t="s">
        <v>83</v>
      </c>
      <c r="AY162" s="17" t="s">
        <v>177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7" t="s">
        <v>118</v>
      </c>
      <c r="BK162" s="155">
        <f>ROUND(I162*H162,2)</f>
        <v>0</v>
      </c>
      <c r="BL162" s="17" t="s">
        <v>183</v>
      </c>
      <c r="BM162" s="154" t="s">
        <v>405</v>
      </c>
    </row>
    <row r="163" spans="2:65" s="1" customFormat="1" ht="16.5" customHeight="1">
      <c r="B163" s="141"/>
      <c r="C163" s="142" t="s">
        <v>283</v>
      </c>
      <c r="D163" s="142" t="s">
        <v>179</v>
      </c>
      <c r="E163" s="143" t="s">
        <v>2630</v>
      </c>
      <c r="F163" s="144" t="s">
        <v>2631</v>
      </c>
      <c r="G163" s="145" t="s">
        <v>329</v>
      </c>
      <c r="H163" s="146">
        <v>9</v>
      </c>
      <c r="I163" s="147"/>
      <c r="J163" s="148">
        <f>ROUND(I163*H163,2)</f>
        <v>0</v>
      </c>
      <c r="K163" s="149"/>
      <c r="L163" s="32"/>
      <c r="M163" s="150" t="s">
        <v>1</v>
      </c>
      <c r="N163" s="151" t="s">
        <v>41</v>
      </c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AR163" s="154" t="s">
        <v>183</v>
      </c>
      <c r="AT163" s="154" t="s">
        <v>179</v>
      </c>
      <c r="AU163" s="154" t="s">
        <v>83</v>
      </c>
      <c r="AY163" s="17" t="s">
        <v>177</v>
      </c>
      <c r="BE163" s="155">
        <f>IF(N163="základná",J163,0)</f>
        <v>0</v>
      </c>
      <c r="BF163" s="155">
        <f>IF(N163="znížená",J163,0)</f>
        <v>0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7" t="s">
        <v>118</v>
      </c>
      <c r="BK163" s="155">
        <f>ROUND(I163*H163,2)</f>
        <v>0</v>
      </c>
      <c r="BL163" s="17" t="s">
        <v>183</v>
      </c>
      <c r="BM163" s="154" t="s">
        <v>420</v>
      </c>
    </row>
    <row r="164" spans="2:65" s="1" customFormat="1" ht="16.5" customHeight="1">
      <c r="B164" s="141"/>
      <c r="C164" s="142" t="s">
        <v>289</v>
      </c>
      <c r="D164" s="142" t="s">
        <v>179</v>
      </c>
      <c r="E164" s="143" t="s">
        <v>2184</v>
      </c>
      <c r="F164" s="144" t="s">
        <v>2185</v>
      </c>
      <c r="G164" s="145" t="s">
        <v>329</v>
      </c>
      <c r="H164" s="146">
        <v>1</v>
      </c>
      <c r="I164" s="147"/>
      <c r="J164" s="148">
        <f>ROUND(I164*H164,2)</f>
        <v>0</v>
      </c>
      <c r="K164" s="149"/>
      <c r="L164" s="32"/>
      <c r="M164" s="150" t="s">
        <v>1</v>
      </c>
      <c r="N164" s="151" t="s">
        <v>41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54" t="s">
        <v>183</v>
      </c>
      <c r="AT164" s="154" t="s">
        <v>179</v>
      </c>
      <c r="AU164" s="154" t="s">
        <v>83</v>
      </c>
      <c r="AY164" s="17" t="s">
        <v>177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7" t="s">
        <v>118</v>
      </c>
      <c r="BK164" s="155">
        <f>ROUND(I164*H164,2)</f>
        <v>0</v>
      </c>
      <c r="BL164" s="17" t="s">
        <v>183</v>
      </c>
      <c r="BM164" s="154" t="s">
        <v>2632</v>
      </c>
    </row>
    <row r="165" spans="2:65" s="1" customFormat="1" ht="50" customHeight="1">
      <c r="B165" s="32"/>
      <c r="E165" s="132" t="s">
        <v>1274</v>
      </c>
      <c r="F165" s="132" t="s">
        <v>1275</v>
      </c>
      <c r="J165" s="120">
        <f t="shared" ref="J165:J170" si="0">BK165</f>
        <v>0</v>
      </c>
      <c r="L165" s="32"/>
      <c r="M165" s="166"/>
      <c r="T165" s="59"/>
      <c r="AT165" s="17" t="s">
        <v>74</v>
      </c>
      <c r="AU165" s="17" t="s">
        <v>75</v>
      </c>
      <c r="AY165" s="17" t="s">
        <v>1276</v>
      </c>
      <c r="BK165" s="155">
        <f>SUM(BK166:BK170)</f>
        <v>0</v>
      </c>
    </row>
    <row r="166" spans="2:65" s="1" customFormat="1" ht="16.25" customHeight="1">
      <c r="B166" s="32"/>
      <c r="C166" s="198" t="s">
        <v>1</v>
      </c>
      <c r="D166" s="198" t="s">
        <v>179</v>
      </c>
      <c r="E166" s="199" t="s">
        <v>1</v>
      </c>
      <c r="F166" s="200" t="s">
        <v>1</v>
      </c>
      <c r="G166" s="201" t="s">
        <v>1</v>
      </c>
      <c r="H166" s="202"/>
      <c r="I166" s="202"/>
      <c r="J166" s="203">
        <f t="shared" si="0"/>
        <v>0</v>
      </c>
      <c r="K166" s="204"/>
      <c r="L166" s="32"/>
      <c r="M166" s="205" t="s">
        <v>1</v>
      </c>
      <c r="N166" s="206" t="s">
        <v>41</v>
      </c>
      <c r="T166" s="59"/>
      <c r="AT166" s="17" t="s">
        <v>1276</v>
      </c>
      <c r="AU166" s="17" t="s">
        <v>83</v>
      </c>
      <c r="AY166" s="17" t="s">
        <v>1276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I166*H166</f>
        <v>0</v>
      </c>
    </row>
    <row r="167" spans="2:65" s="1" customFormat="1" ht="16.25" customHeight="1">
      <c r="B167" s="32"/>
      <c r="C167" s="198" t="s">
        <v>1</v>
      </c>
      <c r="D167" s="198" t="s">
        <v>179</v>
      </c>
      <c r="E167" s="199" t="s">
        <v>1</v>
      </c>
      <c r="F167" s="200" t="s">
        <v>1</v>
      </c>
      <c r="G167" s="201" t="s">
        <v>1</v>
      </c>
      <c r="H167" s="202"/>
      <c r="I167" s="202"/>
      <c r="J167" s="203">
        <f t="shared" si="0"/>
        <v>0</v>
      </c>
      <c r="K167" s="204"/>
      <c r="L167" s="32"/>
      <c r="M167" s="205" t="s">
        <v>1</v>
      </c>
      <c r="N167" s="206" t="s">
        <v>41</v>
      </c>
      <c r="T167" s="59"/>
      <c r="AT167" s="17" t="s">
        <v>1276</v>
      </c>
      <c r="AU167" s="17" t="s">
        <v>83</v>
      </c>
      <c r="AY167" s="17" t="s">
        <v>1276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7" t="s">
        <v>118</v>
      </c>
      <c r="BK167" s="155">
        <f>I167*H167</f>
        <v>0</v>
      </c>
    </row>
    <row r="168" spans="2:65" s="1" customFormat="1" ht="16.25" customHeight="1">
      <c r="B168" s="32"/>
      <c r="C168" s="198" t="s">
        <v>1</v>
      </c>
      <c r="D168" s="198" t="s">
        <v>179</v>
      </c>
      <c r="E168" s="199" t="s">
        <v>1</v>
      </c>
      <c r="F168" s="200" t="s">
        <v>1</v>
      </c>
      <c r="G168" s="201" t="s">
        <v>1</v>
      </c>
      <c r="H168" s="202"/>
      <c r="I168" s="202"/>
      <c r="J168" s="203">
        <f t="shared" si="0"/>
        <v>0</v>
      </c>
      <c r="K168" s="204"/>
      <c r="L168" s="32"/>
      <c r="M168" s="205" t="s">
        <v>1</v>
      </c>
      <c r="N168" s="206" t="s">
        <v>41</v>
      </c>
      <c r="T168" s="59"/>
      <c r="AT168" s="17" t="s">
        <v>1276</v>
      </c>
      <c r="AU168" s="17" t="s">
        <v>83</v>
      </c>
      <c r="AY168" s="17" t="s">
        <v>1276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7" t="s">
        <v>118</v>
      </c>
      <c r="BK168" s="155">
        <f>I168*H168</f>
        <v>0</v>
      </c>
    </row>
    <row r="169" spans="2:65" s="1" customFormat="1" ht="16.25" customHeight="1">
      <c r="B169" s="32"/>
      <c r="C169" s="198" t="s">
        <v>1</v>
      </c>
      <c r="D169" s="198" t="s">
        <v>179</v>
      </c>
      <c r="E169" s="199" t="s">
        <v>1</v>
      </c>
      <c r="F169" s="200" t="s">
        <v>1</v>
      </c>
      <c r="G169" s="201" t="s">
        <v>1</v>
      </c>
      <c r="H169" s="202"/>
      <c r="I169" s="202"/>
      <c r="J169" s="203">
        <f t="shared" si="0"/>
        <v>0</v>
      </c>
      <c r="K169" s="204"/>
      <c r="L169" s="32"/>
      <c r="M169" s="205" t="s">
        <v>1</v>
      </c>
      <c r="N169" s="206" t="s">
        <v>41</v>
      </c>
      <c r="T169" s="59"/>
      <c r="AT169" s="17" t="s">
        <v>1276</v>
      </c>
      <c r="AU169" s="17" t="s">
        <v>83</v>
      </c>
      <c r="AY169" s="17" t="s">
        <v>1276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7" t="s">
        <v>118</v>
      </c>
      <c r="BK169" s="155">
        <f>I169*H169</f>
        <v>0</v>
      </c>
    </row>
    <row r="170" spans="2:65" s="1" customFormat="1" ht="16.25" customHeight="1">
      <c r="B170" s="32"/>
      <c r="C170" s="198" t="s">
        <v>1</v>
      </c>
      <c r="D170" s="198" t="s">
        <v>179</v>
      </c>
      <c r="E170" s="199" t="s">
        <v>1</v>
      </c>
      <c r="F170" s="200" t="s">
        <v>1</v>
      </c>
      <c r="G170" s="201" t="s">
        <v>1</v>
      </c>
      <c r="H170" s="202"/>
      <c r="I170" s="202"/>
      <c r="J170" s="203">
        <f t="shared" si="0"/>
        <v>0</v>
      </c>
      <c r="K170" s="204"/>
      <c r="L170" s="32"/>
      <c r="M170" s="205" t="s">
        <v>1</v>
      </c>
      <c r="N170" s="206" t="s">
        <v>41</v>
      </c>
      <c r="O170" s="207"/>
      <c r="P170" s="207"/>
      <c r="Q170" s="207"/>
      <c r="R170" s="207"/>
      <c r="S170" s="207"/>
      <c r="T170" s="208"/>
      <c r="AT170" s="17" t="s">
        <v>1276</v>
      </c>
      <c r="AU170" s="17" t="s">
        <v>83</v>
      </c>
      <c r="AY170" s="17" t="s">
        <v>1276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7" t="s">
        <v>118</v>
      </c>
      <c r="BK170" s="155">
        <f>I170*H170</f>
        <v>0</v>
      </c>
    </row>
    <row r="171" spans="2:65" s="1" customFormat="1" ht="7" customHeight="1">
      <c r="B171" s="47"/>
      <c r="C171" s="48"/>
      <c r="D171" s="48"/>
      <c r="E171" s="48"/>
      <c r="F171" s="48"/>
      <c r="G171" s="48"/>
      <c r="H171" s="48"/>
      <c r="I171" s="48"/>
      <c r="J171" s="48"/>
      <c r="K171" s="48"/>
      <c r="L171" s="32"/>
    </row>
  </sheetData>
  <autoFilter ref="C119:K170" xr:uid="{00000000-0009-0000-0000-00000B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6:D171" xr:uid="{00000000-0002-0000-0B00-000000000000}">
      <formula1>"K, M"</formula1>
    </dataValidation>
    <dataValidation type="list" allowBlank="1" showInputMessage="1" showErrorMessage="1" error="Povolené sú hodnoty základná, znížená, nulová." sqref="N166:N171" xr:uid="{00000000-0002-0000-0B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H82"/>
  <sheetViews>
    <sheetView showGridLines="0" topLeftCell="A55" workbookViewId="0"/>
  </sheetViews>
  <sheetFormatPr baseColWidth="10" defaultRowHeight="16"/>
  <cols>
    <col min="1" max="1" width="8.25" customWidth="1"/>
    <col min="2" max="2" width="1.75" customWidth="1"/>
    <col min="3" max="3" width="25" customWidth="1"/>
    <col min="4" max="4" width="75.75" customWidth="1"/>
    <col min="5" max="5" width="13.25" customWidth="1"/>
    <col min="6" max="6" width="20" customWidth="1"/>
    <col min="7" max="7" width="1.75" customWidth="1"/>
    <col min="8" max="8" width="8.25" customWidth="1"/>
  </cols>
  <sheetData>
    <row r="1" spans="2:8" ht="11.25" customHeight="1"/>
    <row r="2" spans="2:8" ht="37" customHeight="1"/>
    <row r="3" spans="2:8" ht="7" customHeight="1">
      <c r="B3" s="18"/>
      <c r="C3" s="19"/>
      <c r="D3" s="19"/>
      <c r="E3" s="19"/>
      <c r="F3" s="19"/>
      <c r="G3" s="19"/>
      <c r="H3" s="20"/>
    </row>
    <row r="4" spans="2:8" ht="25" customHeight="1">
      <c r="B4" s="20"/>
      <c r="C4" s="21" t="s">
        <v>2633</v>
      </c>
      <c r="H4" s="20"/>
    </row>
    <row r="5" spans="2:8" ht="12" customHeight="1">
      <c r="B5" s="20"/>
      <c r="C5" s="24" t="s">
        <v>12</v>
      </c>
      <c r="D5" s="232" t="s">
        <v>13</v>
      </c>
      <c r="E5" s="228"/>
      <c r="F5" s="228"/>
      <c r="H5" s="20"/>
    </row>
    <row r="6" spans="2:8" ht="37" customHeight="1">
      <c r="B6" s="20"/>
      <c r="C6" s="26" t="s">
        <v>15</v>
      </c>
      <c r="D6" s="229" t="s">
        <v>16</v>
      </c>
      <c r="E6" s="228"/>
      <c r="F6" s="228"/>
      <c r="H6" s="20"/>
    </row>
    <row r="7" spans="2:8" ht="16.5" customHeight="1">
      <c r="B7" s="20"/>
      <c r="C7" s="27" t="s">
        <v>21</v>
      </c>
      <c r="D7" s="55">
        <f>'Rekapitulácia stavby'!AN8</f>
        <v>0</v>
      </c>
      <c r="H7" s="20"/>
    </row>
    <row r="8" spans="2:8" s="1" customFormat="1" ht="10.75" customHeight="1">
      <c r="B8" s="32"/>
      <c r="H8" s="32"/>
    </row>
    <row r="9" spans="2:8" s="10" customFormat="1" ht="29.25" customHeight="1">
      <c r="B9" s="121"/>
      <c r="C9" s="122" t="s">
        <v>56</v>
      </c>
      <c r="D9" s="123" t="s">
        <v>57</v>
      </c>
      <c r="E9" s="123" t="s">
        <v>165</v>
      </c>
      <c r="F9" s="124" t="s">
        <v>2634</v>
      </c>
      <c r="H9" s="121"/>
    </row>
    <row r="10" spans="2:8" s="1" customFormat="1" ht="26.5" customHeight="1">
      <c r="B10" s="32"/>
      <c r="C10" s="209" t="s">
        <v>2635</v>
      </c>
      <c r="D10" s="209" t="s">
        <v>81</v>
      </c>
      <c r="H10" s="32"/>
    </row>
    <row r="11" spans="2:8" s="1" customFormat="1" ht="16.75" customHeight="1">
      <c r="B11" s="32"/>
      <c r="C11" s="210" t="s">
        <v>115</v>
      </c>
      <c r="D11" s="211" t="s">
        <v>115</v>
      </c>
      <c r="E11" s="212" t="s">
        <v>116</v>
      </c>
      <c r="F11" s="213">
        <v>323.82100000000003</v>
      </c>
      <c r="H11" s="32"/>
    </row>
    <row r="12" spans="2:8" s="1" customFormat="1" ht="16.75" customHeight="1">
      <c r="B12" s="32"/>
      <c r="C12" s="214" t="s">
        <v>1</v>
      </c>
      <c r="D12" s="214" t="s">
        <v>1204</v>
      </c>
      <c r="E12" s="17" t="s">
        <v>1</v>
      </c>
      <c r="F12" s="215">
        <v>16.582000000000001</v>
      </c>
      <c r="H12" s="32"/>
    </row>
    <row r="13" spans="2:8" s="1" customFormat="1" ht="16.75" customHeight="1">
      <c r="B13" s="32"/>
      <c r="C13" s="214" t="s">
        <v>1</v>
      </c>
      <c r="D13" s="214" t="s">
        <v>1205</v>
      </c>
      <c r="E13" s="17" t="s">
        <v>1</v>
      </c>
      <c r="F13" s="215">
        <v>43.244999999999997</v>
      </c>
      <c r="H13" s="32"/>
    </row>
    <row r="14" spans="2:8" s="1" customFormat="1" ht="16.75" customHeight="1">
      <c r="B14" s="32"/>
      <c r="C14" s="214" t="s">
        <v>1</v>
      </c>
      <c r="D14" s="214" t="s">
        <v>1206</v>
      </c>
      <c r="E14" s="17" t="s">
        <v>1</v>
      </c>
      <c r="F14" s="215">
        <v>36.901000000000003</v>
      </c>
      <c r="H14" s="32"/>
    </row>
    <row r="15" spans="2:8" s="1" customFormat="1" ht="16.75" customHeight="1">
      <c r="B15" s="32"/>
      <c r="C15" s="214" t="s">
        <v>1</v>
      </c>
      <c r="D15" s="214" t="s">
        <v>1207</v>
      </c>
      <c r="E15" s="17" t="s">
        <v>1</v>
      </c>
      <c r="F15" s="215">
        <v>48.942</v>
      </c>
      <c r="H15" s="32"/>
    </row>
    <row r="16" spans="2:8" s="1" customFormat="1" ht="16.75" customHeight="1">
      <c r="B16" s="32"/>
      <c r="C16" s="214" t="s">
        <v>1</v>
      </c>
      <c r="D16" s="214" t="s">
        <v>1208</v>
      </c>
      <c r="E16" s="17" t="s">
        <v>1</v>
      </c>
      <c r="F16" s="215">
        <v>24.728999999999999</v>
      </c>
      <c r="H16" s="32"/>
    </row>
    <row r="17" spans="2:8" s="1" customFormat="1" ht="16.75" customHeight="1">
      <c r="B17" s="32"/>
      <c r="C17" s="214" t="s">
        <v>1</v>
      </c>
      <c r="D17" s="214" t="s">
        <v>1209</v>
      </c>
      <c r="E17" s="17" t="s">
        <v>1</v>
      </c>
      <c r="F17" s="215">
        <v>9.7859999999999996</v>
      </c>
      <c r="H17" s="32"/>
    </row>
    <row r="18" spans="2:8" s="1" customFormat="1" ht="16.75" customHeight="1">
      <c r="B18" s="32"/>
      <c r="C18" s="214" t="s">
        <v>1</v>
      </c>
      <c r="D18" s="214" t="s">
        <v>1210</v>
      </c>
      <c r="E18" s="17" t="s">
        <v>1</v>
      </c>
      <c r="F18" s="215">
        <v>62.405999999999999</v>
      </c>
      <c r="H18" s="32"/>
    </row>
    <row r="19" spans="2:8" s="1" customFormat="1" ht="16.75" customHeight="1">
      <c r="B19" s="32"/>
      <c r="C19" s="214" t="s">
        <v>1</v>
      </c>
      <c r="D19" s="214" t="s">
        <v>1211</v>
      </c>
      <c r="E19" s="17" t="s">
        <v>1</v>
      </c>
      <c r="F19" s="215">
        <v>56.862000000000002</v>
      </c>
      <c r="H19" s="32"/>
    </row>
    <row r="20" spans="2:8" s="1" customFormat="1" ht="16.75" customHeight="1">
      <c r="B20" s="32"/>
      <c r="C20" s="214" t="s">
        <v>1</v>
      </c>
      <c r="D20" s="214" t="s">
        <v>1212</v>
      </c>
      <c r="E20" s="17" t="s">
        <v>1</v>
      </c>
      <c r="F20" s="215">
        <v>12.183999999999999</v>
      </c>
      <c r="H20" s="32"/>
    </row>
    <row r="21" spans="2:8" s="1" customFormat="1" ht="16.75" customHeight="1">
      <c r="B21" s="32"/>
      <c r="C21" s="214" t="s">
        <v>1</v>
      </c>
      <c r="D21" s="214" t="s">
        <v>1213</v>
      </c>
      <c r="E21" s="17" t="s">
        <v>1</v>
      </c>
      <c r="F21" s="215">
        <v>12.183999999999999</v>
      </c>
      <c r="H21" s="32"/>
    </row>
    <row r="22" spans="2:8" s="1" customFormat="1" ht="16.75" customHeight="1">
      <c r="B22" s="32"/>
      <c r="C22" s="214" t="s">
        <v>115</v>
      </c>
      <c r="D22" s="214" t="s">
        <v>314</v>
      </c>
      <c r="E22" s="17" t="s">
        <v>1</v>
      </c>
      <c r="F22" s="215">
        <v>323.82100000000003</v>
      </c>
      <c r="H22" s="32"/>
    </row>
    <row r="23" spans="2:8" s="1" customFormat="1" ht="16.75" customHeight="1">
      <c r="B23" s="32"/>
      <c r="C23" s="216" t="s">
        <v>2636</v>
      </c>
      <c r="H23" s="32"/>
    </row>
    <row r="24" spans="2:8" s="1" customFormat="1" ht="16.75" customHeight="1">
      <c r="B24" s="32"/>
      <c r="C24" s="214" t="s">
        <v>1201</v>
      </c>
      <c r="D24" s="214" t="s">
        <v>1202</v>
      </c>
      <c r="E24" s="17" t="s">
        <v>116</v>
      </c>
      <c r="F24" s="215">
        <v>323.82100000000003</v>
      </c>
      <c r="H24" s="32"/>
    </row>
    <row r="25" spans="2:8" s="1" customFormat="1" ht="16.75" customHeight="1">
      <c r="B25" s="32"/>
      <c r="C25" s="214" t="s">
        <v>523</v>
      </c>
      <c r="D25" s="214" t="s">
        <v>524</v>
      </c>
      <c r="E25" s="17" t="s">
        <v>116</v>
      </c>
      <c r="F25" s="215">
        <v>323.82100000000003</v>
      </c>
      <c r="H25" s="32"/>
    </row>
    <row r="26" spans="2:8" s="1" customFormat="1" ht="16.75" customHeight="1">
      <c r="B26" s="32"/>
      <c r="C26" s="214" t="s">
        <v>527</v>
      </c>
      <c r="D26" s="214" t="s">
        <v>528</v>
      </c>
      <c r="E26" s="17" t="s">
        <v>116</v>
      </c>
      <c r="F26" s="215">
        <v>1511.191</v>
      </c>
      <c r="H26" s="32"/>
    </row>
    <row r="27" spans="2:8" s="1" customFormat="1" ht="16.75" customHeight="1">
      <c r="B27" s="32"/>
      <c r="C27" s="214" t="s">
        <v>539</v>
      </c>
      <c r="D27" s="214" t="s">
        <v>540</v>
      </c>
      <c r="E27" s="17" t="s">
        <v>116</v>
      </c>
      <c r="F27" s="215">
        <v>1511.191</v>
      </c>
      <c r="H27" s="32"/>
    </row>
    <row r="28" spans="2:8" s="1" customFormat="1" ht="16.75" customHeight="1">
      <c r="B28" s="32"/>
      <c r="C28" s="214" t="s">
        <v>544</v>
      </c>
      <c r="D28" s="214" t="s">
        <v>545</v>
      </c>
      <c r="E28" s="17" t="s">
        <v>116</v>
      </c>
      <c r="F28" s="215">
        <v>1511.191</v>
      </c>
      <c r="H28" s="32"/>
    </row>
    <row r="29" spans="2:8" s="1" customFormat="1" ht="16.75" customHeight="1">
      <c r="B29" s="32"/>
      <c r="C29" s="214" t="s">
        <v>799</v>
      </c>
      <c r="D29" s="214" t="s">
        <v>800</v>
      </c>
      <c r="E29" s="17" t="s">
        <v>116</v>
      </c>
      <c r="F29" s="215">
        <v>323.82100000000003</v>
      </c>
      <c r="H29" s="32"/>
    </row>
    <row r="30" spans="2:8" s="1" customFormat="1" ht="16.75" customHeight="1">
      <c r="B30" s="32"/>
      <c r="C30" s="214" t="s">
        <v>1226</v>
      </c>
      <c r="D30" s="214" t="s">
        <v>1227</v>
      </c>
      <c r="E30" s="17" t="s">
        <v>116</v>
      </c>
      <c r="F30" s="215">
        <v>2365.4209999999998</v>
      </c>
      <c r="H30" s="32"/>
    </row>
    <row r="31" spans="2:8" s="1" customFormat="1" ht="16.75" customHeight="1">
      <c r="B31" s="32"/>
      <c r="C31" s="214" t="s">
        <v>1244</v>
      </c>
      <c r="D31" s="214" t="s">
        <v>1245</v>
      </c>
      <c r="E31" s="17" t="s">
        <v>116</v>
      </c>
      <c r="F31" s="215">
        <v>1800.701</v>
      </c>
      <c r="H31" s="32"/>
    </row>
    <row r="32" spans="2:8" s="1" customFormat="1" ht="16.75" customHeight="1">
      <c r="B32" s="32"/>
      <c r="C32" s="210" t="s">
        <v>119</v>
      </c>
      <c r="D32" s="211" t="s">
        <v>120</v>
      </c>
      <c r="E32" s="212" t="s">
        <v>116</v>
      </c>
      <c r="F32" s="213">
        <v>1835.0119999999999</v>
      </c>
      <c r="H32" s="32"/>
    </row>
    <row r="33" spans="2:8" s="1" customFormat="1" ht="16.75" customHeight="1">
      <c r="B33" s="32"/>
      <c r="C33" s="214" t="s">
        <v>1</v>
      </c>
      <c r="D33" s="214" t="s">
        <v>530</v>
      </c>
      <c r="E33" s="17" t="s">
        <v>1</v>
      </c>
      <c r="F33" s="215">
        <v>0</v>
      </c>
      <c r="H33" s="32"/>
    </row>
    <row r="34" spans="2:8" s="1" customFormat="1" ht="36">
      <c r="B34" s="32"/>
      <c r="C34" s="214" t="s">
        <v>1</v>
      </c>
      <c r="D34" s="214" t="s">
        <v>531</v>
      </c>
      <c r="E34" s="17" t="s">
        <v>1</v>
      </c>
      <c r="F34" s="215">
        <v>1000.107</v>
      </c>
      <c r="H34" s="32"/>
    </row>
    <row r="35" spans="2:8" s="1" customFormat="1" ht="16.75" customHeight="1">
      <c r="B35" s="32"/>
      <c r="C35" s="214" t="s">
        <v>1</v>
      </c>
      <c r="D35" s="214" t="s">
        <v>532</v>
      </c>
      <c r="E35" s="17" t="s">
        <v>1</v>
      </c>
      <c r="F35" s="215">
        <v>24.2</v>
      </c>
      <c r="H35" s="32"/>
    </row>
    <row r="36" spans="2:8" s="1" customFormat="1" ht="16.75" customHeight="1">
      <c r="B36" s="32"/>
      <c r="C36" s="214" t="s">
        <v>1</v>
      </c>
      <c r="D36" s="214" t="s">
        <v>533</v>
      </c>
      <c r="E36" s="17" t="s">
        <v>1</v>
      </c>
      <c r="F36" s="215">
        <v>-179.95</v>
      </c>
      <c r="H36" s="32"/>
    </row>
    <row r="37" spans="2:8" s="1" customFormat="1" ht="16.75" customHeight="1">
      <c r="B37" s="32"/>
      <c r="C37" s="214" t="s">
        <v>1</v>
      </c>
      <c r="D37" s="214" t="s">
        <v>387</v>
      </c>
      <c r="E37" s="17" t="s">
        <v>1</v>
      </c>
      <c r="F37" s="215">
        <v>0</v>
      </c>
      <c r="H37" s="32"/>
    </row>
    <row r="38" spans="2:8" s="1" customFormat="1" ht="36">
      <c r="B38" s="32"/>
      <c r="C38" s="214" t="s">
        <v>1</v>
      </c>
      <c r="D38" s="214" t="s">
        <v>534</v>
      </c>
      <c r="E38" s="17" t="s">
        <v>1</v>
      </c>
      <c r="F38" s="215">
        <v>1149.5250000000001</v>
      </c>
      <c r="H38" s="32"/>
    </row>
    <row r="39" spans="2:8" s="1" customFormat="1" ht="16.75" customHeight="1">
      <c r="B39" s="32"/>
      <c r="C39" s="214" t="s">
        <v>1</v>
      </c>
      <c r="D39" s="214" t="s">
        <v>535</v>
      </c>
      <c r="E39" s="17" t="s">
        <v>1</v>
      </c>
      <c r="F39" s="215">
        <v>27.89</v>
      </c>
      <c r="H39" s="32"/>
    </row>
    <row r="40" spans="2:8" s="1" customFormat="1" ht="16.75" customHeight="1">
      <c r="B40" s="32"/>
      <c r="C40" s="214" t="s">
        <v>1</v>
      </c>
      <c r="D40" s="214" t="s">
        <v>536</v>
      </c>
      <c r="E40" s="17" t="s">
        <v>1</v>
      </c>
      <c r="F40" s="215">
        <v>-186.76</v>
      </c>
      <c r="H40" s="32"/>
    </row>
    <row r="41" spans="2:8" s="1" customFormat="1" ht="16.75" customHeight="1">
      <c r="B41" s="32"/>
      <c r="C41" s="214" t="s">
        <v>119</v>
      </c>
      <c r="D41" s="214" t="s">
        <v>314</v>
      </c>
      <c r="E41" s="17" t="s">
        <v>1</v>
      </c>
      <c r="F41" s="215">
        <v>1835.0119999999999</v>
      </c>
      <c r="H41" s="32"/>
    </row>
    <row r="42" spans="2:8" s="1" customFormat="1" ht="16.75" customHeight="1">
      <c r="B42" s="32"/>
      <c r="C42" s="216" t="s">
        <v>2636</v>
      </c>
      <c r="H42" s="32"/>
    </row>
    <row r="43" spans="2:8" s="1" customFormat="1" ht="16.75" customHeight="1">
      <c r="B43" s="32"/>
      <c r="C43" s="214" t="s">
        <v>527</v>
      </c>
      <c r="D43" s="214" t="s">
        <v>528</v>
      </c>
      <c r="E43" s="17" t="s">
        <v>116</v>
      </c>
      <c r="F43" s="215">
        <v>1511.191</v>
      </c>
      <c r="H43" s="32"/>
    </row>
    <row r="44" spans="2:8" s="1" customFormat="1" ht="24">
      <c r="B44" s="32"/>
      <c r="C44" s="214" t="s">
        <v>519</v>
      </c>
      <c r="D44" s="214" t="s">
        <v>520</v>
      </c>
      <c r="E44" s="17" t="s">
        <v>116</v>
      </c>
      <c r="F44" s="215">
        <v>1835.0119999999999</v>
      </c>
      <c r="H44" s="32"/>
    </row>
    <row r="45" spans="2:8" s="1" customFormat="1" ht="16.75" customHeight="1">
      <c r="B45" s="32"/>
      <c r="C45" s="214" t="s">
        <v>539</v>
      </c>
      <c r="D45" s="214" t="s">
        <v>540</v>
      </c>
      <c r="E45" s="17" t="s">
        <v>116</v>
      </c>
      <c r="F45" s="215">
        <v>1511.191</v>
      </c>
      <c r="H45" s="32"/>
    </row>
    <row r="46" spans="2:8" s="1" customFormat="1" ht="16.75" customHeight="1">
      <c r="B46" s="32"/>
      <c r="C46" s="214" t="s">
        <v>544</v>
      </c>
      <c r="D46" s="214" t="s">
        <v>545</v>
      </c>
      <c r="E46" s="17" t="s">
        <v>116</v>
      </c>
      <c r="F46" s="215">
        <v>1511.191</v>
      </c>
      <c r="H46" s="32"/>
    </row>
    <row r="47" spans="2:8" s="1" customFormat="1" ht="16.75" customHeight="1">
      <c r="B47" s="32"/>
      <c r="C47" s="214" t="s">
        <v>1226</v>
      </c>
      <c r="D47" s="214" t="s">
        <v>1227</v>
      </c>
      <c r="E47" s="17" t="s">
        <v>116</v>
      </c>
      <c r="F47" s="215">
        <v>2365.4209999999998</v>
      </c>
      <c r="H47" s="32"/>
    </row>
    <row r="48" spans="2:8" s="1" customFormat="1" ht="16.75" customHeight="1">
      <c r="B48" s="32"/>
      <c r="C48" s="214" t="s">
        <v>1244</v>
      </c>
      <c r="D48" s="214" t="s">
        <v>1245</v>
      </c>
      <c r="E48" s="17" t="s">
        <v>116</v>
      </c>
      <c r="F48" s="215">
        <v>1800.701</v>
      </c>
      <c r="H48" s="32"/>
    </row>
    <row r="49" spans="2:8" s="1" customFormat="1" ht="16.75" customHeight="1">
      <c r="B49" s="32"/>
      <c r="C49" s="210" t="s">
        <v>123</v>
      </c>
      <c r="D49" s="211" t="s">
        <v>124</v>
      </c>
      <c r="E49" s="212" t="s">
        <v>116</v>
      </c>
      <c r="F49" s="213">
        <v>854.23</v>
      </c>
      <c r="H49" s="32"/>
    </row>
    <row r="50" spans="2:8" s="1" customFormat="1" ht="36">
      <c r="B50" s="32"/>
      <c r="C50" s="214" t="s">
        <v>1</v>
      </c>
      <c r="D50" s="214" t="s">
        <v>516</v>
      </c>
      <c r="E50" s="17" t="s">
        <v>1</v>
      </c>
      <c r="F50" s="215">
        <v>428.23</v>
      </c>
      <c r="H50" s="32"/>
    </row>
    <row r="51" spans="2:8" s="1" customFormat="1" ht="24">
      <c r="B51" s="32"/>
      <c r="C51" s="214" t="s">
        <v>1</v>
      </c>
      <c r="D51" s="214" t="s">
        <v>517</v>
      </c>
      <c r="E51" s="17" t="s">
        <v>1</v>
      </c>
      <c r="F51" s="215">
        <v>426</v>
      </c>
      <c r="H51" s="32"/>
    </row>
    <row r="52" spans="2:8" s="1" customFormat="1" ht="16.75" customHeight="1">
      <c r="B52" s="32"/>
      <c r="C52" s="214" t="s">
        <v>123</v>
      </c>
      <c r="D52" s="214" t="s">
        <v>314</v>
      </c>
      <c r="E52" s="17" t="s">
        <v>1</v>
      </c>
      <c r="F52" s="215">
        <v>854.23</v>
      </c>
      <c r="H52" s="32"/>
    </row>
    <row r="53" spans="2:8" s="1" customFormat="1" ht="16.75" customHeight="1">
      <c r="B53" s="32"/>
      <c r="C53" s="216" t="s">
        <v>2636</v>
      </c>
      <c r="H53" s="32"/>
    </row>
    <row r="54" spans="2:8" s="1" customFormat="1" ht="16.75" customHeight="1">
      <c r="B54" s="32"/>
      <c r="C54" s="214" t="s">
        <v>513</v>
      </c>
      <c r="D54" s="214" t="s">
        <v>514</v>
      </c>
      <c r="E54" s="17" t="s">
        <v>116</v>
      </c>
      <c r="F54" s="215">
        <v>854.23</v>
      </c>
      <c r="H54" s="32"/>
    </row>
    <row r="55" spans="2:8" s="1" customFormat="1" ht="24">
      <c r="B55" s="32"/>
      <c r="C55" s="214" t="s">
        <v>509</v>
      </c>
      <c r="D55" s="214" t="s">
        <v>510</v>
      </c>
      <c r="E55" s="17" t="s">
        <v>116</v>
      </c>
      <c r="F55" s="215">
        <v>854.23</v>
      </c>
      <c r="H55" s="32"/>
    </row>
    <row r="56" spans="2:8" s="1" customFormat="1" ht="16.75" customHeight="1">
      <c r="B56" s="32"/>
      <c r="C56" s="214" t="s">
        <v>1226</v>
      </c>
      <c r="D56" s="214" t="s">
        <v>1227</v>
      </c>
      <c r="E56" s="17" t="s">
        <v>116</v>
      </c>
      <c r="F56" s="215">
        <v>2365.4209999999998</v>
      </c>
      <c r="H56" s="32"/>
    </row>
    <row r="57" spans="2:8" s="1" customFormat="1" ht="16.75" customHeight="1">
      <c r="B57" s="32"/>
      <c r="C57" s="214" t="s">
        <v>1244</v>
      </c>
      <c r="D57" s="214" t="s">
        <v>1245</v>
      </c>
      <c r="E57" s="17" t="s">
        <v>116</v>
      </c>
      <c r="F57" s="215">
        <v>1800.701</v>
      </c>
      <c r="H57" s="32"/>
    </row>
    <row r="58" spans="2:8" s="1" customFormat="1" ht="16.75" customHeight="1">
      <c r="B58" s="32"/>
      <c r="C58" s="214" t="s">
        <v>644</v>
      </c>
      <c r="D58" s="214" t="s">
        <v>645</v>
      </c>
      <c r="E58" s="17" t="s">
        <v>116</v>
      </c>
      <c r="F58" s="215">
        <v>854.23</v>
      </c>
      <c r="H58" s="32"/>
    </row>
    <row r="59" spans="2:8" s="1" customFormat="1" ht="16.75" customHeight="1">
      <c r="B59" s="32"/>
      <c r="C59" s="210" t="s">
        <v>126</v>
      </c>
      <c r="D59" s="211" t="s">
        <v>127</v>
      </c>
      <c r="E59" s="212" t="s">
        <v>116</v>
      </c>
      <c r="F59" s="213">
        <v>428.23</v>
      </c>
      <c r="H59" s="32"/>
    </row>
    <row r="60" spans="2:8" s="1" customFormat="1" ht="36">
      <c r="B60" s="32"/>
      <c r="C60" s="214" t="s">
        <v>1</v>
      </c>
      <c r="D60" s="214" t="s">
        <v>1189</v>
      </c>
      <c r="E60" s="17" t="s">
        <v>1</v>
      </c>
      <c r="F60" s="215">
        <v>428.23</v>
      </c>
      <c r="H60" s="32"/>
    </row>
    <row r="61" spans="2:8" s="1" customFormat="1" ht="16.75" customHeight="1">
      <c r="B61" s="32"/>
      <c r="C61" s="214" t="s">
        <v>126</v>
      </c>
      <c r="D61" s="214" t="s">
        <v>314</v>
      </c>
      <c r="E61" s="17" t="s">
        <v>1</v>
      </c>
      <c r="F61" s="215">
        <v>428.23</v>
      </c>
      <c r="H61" s="32"/>
    </row>
    <row r="62" spans="2:8" s="1" customFormat="1" ht="16.75" customHeight="1">
      <c r="B62" s="32"/>
      <c r="C62" s="216" t="s">
        <v>2636</v>
      </c>
      <c r="H62" s="32"/>
    </row>
    <row r="63" spans="2:8" s="1" customFormat="1" ht="16.75" customHeight="1">
      <c r="B63" s="32"/>
      <c r="C63" s="214" t="s">
        <v>1186</v>
      </c>
      <c r="D63" s="214" t="s">
        <v>1187</v>
      </c>
      <c r="E63" s="17" t="s">
        <v>116</v>
      </c>
      <c r="F63" s="215">
        <v>854.23</v>
      </c>
      <c r="H63" s="32"/>
    </row>
    <row r="64" spans="2:8" s="1" customFormat="1" ht="16.75" customHeight="1">
      <c r="B64" s="32"/>
      <c r="C64" s="214" t="s">
        <v>616</v>
      </c>
      <c r="D64" s="214" t="s">
        <v>617</v>
      </c>
      <c r="E64" s="17" t="s">
        <v>116</v>
      </c>
      <c r="F64" s="215">
        <v>854.23</v>
      </c>
      <c r="H64" s="32"/>
    </row>
    <row r="65" spans="2:8" s="1" customFormat="1" ht="24">
      <c r="B65" s="32"/>
      <c r="C65" s="214" t="s">
        <v>620</v>
      </c>
      <c r="D65" s="214" t="s">
        <v>621</v>
      </c>
      <c r="E65" s="17" t="s">
        <v>116</v>
      </c>
      <c r="F65" s="215">
        <v>854.23</v>
      </c>
      <c r="H65" s="32"/>
    </row>
    <row r="66" spans="2:8" s="1" customFormat="1" ht="16.75" customHeight="1">
      <c r="B66" s="32"/>
      <c r="C66" s="214" t="s">
        <v>598</v>
      </c>
      <c r="D66" s="214" t="s">
        <v>599</v>
      </c>
      <c r="E66" s="17" t="s">
        <v>116</v>
      </c>
      <c r="F66" s="215">
        <v>854.23</v>
      </c>
      <c r="H66" s="32"/>
    </row>
    <row r="67" spans="2:8" s="1" customFormat="1" ht="16.75" customHeight="1">
      <c r="B67" s="32"/>
      <c r="C67" s="214" t="s">
        <v>624</v>
      </c>
      <c r="D67" s="214" t="s">
        <v>625</v>
      </c>
      <c r="E67" s="17" t="s">
        <v>116</v>
      </c>
      <c r="F67" s="215">
        <v>854.23</v>
      </c>
      <c r="H67" s="32"/>
    </row>
    <row r="68" spans="2:8" s="1" customFormat="1" ht="16.75" customHeight="1">
      <c r="B68" s="32"/>
      <c r="C68" s="214" t="s">
        <v>906</v>
      </c>
      <c r="D68" s="214" t="s">
        <v>907</v>
      </c>
      <c r="E68" s="17" t="s">
        <v>116</v>
      </c>
      <c r="F68" s="215">
        <v>428.23</v>
      </c>
      <c r="H68" s="32"/>
    </row>
    <row r="69" spans="2:8" s="1" customFormat="1" ht="16.75" customHeight="1">
      <c r="B69" s="32"/>
      <c r="C69" s="214" t="s">
        <v>648</v>
      </c>
      <c r="D69" s="214" t="s">
        <v>649</v>
      </c>
      <c r="E69" s="17" t="s">
        <v>116</v>
      </c>
      <c r="F69" s="215">
        <v>854.23</v>
      </c>
      <c r="H69" s="32"/>
    </row>
    <row r="70" spans="2:8" s="1" customFormat="1" ht="16.75" customHeight="1">
      <c r="B70" s="32"/>
      <c r="C70" s="210" t="s">
        <v>129</v>
      </c>
      <c r="D70" s="211" t="s">
        <v>130</v>
      </c>
      <c r="E70" s="212" t="s">
        <v>116</v>
      </c>
      <c r="F70" s="213">
        <v>426</v>
      </c>
      <c r="H70" s="32"/>
    </row>
    <row r="71" spans="2:8" s="1" customFormat="1" ht="24">
      <c r="B71" s="32"/>
      <c r="C71" s="214" t="s">
        <v>1</v>
      </c>
      <c r="D71" s="214" t="s">
        <v>1190</v>
      </c>
      <c r="E71" s="17" t="s">
        <v>1</v>
      </c>
      <c r="F71" s="215">
        <v>426</v>
      </c>
      <c r="H71" s="32"/>
    </row>
    <row r="72" spans="2:8" s="1" customFormat="1" ht="16.75" customHeight="1">
      <c r="B72" s="32"/>
      <c r="C72" s="214" t="s">
        <v>129</v>
      </c>
      <c r="D72" s="214" t="s">
        <v>314</v>
      </c>
      <c r="E72" s="17" t="s">
        <v>1</v>
      </c>
      <c r="F72" s="215">
        <v>426</v>
      </c>
      <c r="H72" s="32"/>
    </row>
    <row r="73" spans="2:8" s="1" customFormat="1" ht="16.75" customHeight="1">
      <c r="B73" s="32"/>
      <c r="C73" s="216" t="s">
        <v>2636</v>
      </c>
      <c r="H73" s="32"/>
    </row>
    <row r="74" spans="2:8" s="1" customFormat="1" ht="16.75" customHeight="1">
      <c r="B74" s="32"/>
      <c r="C74" s="214" t="s">
        <v>1186</v>
      </c>
      <c r="D74" s="214" t="s">
        <v>1187</v>
      </c>
      <c r="E74" s="17" t="s">
        <v>116</v>
      </c>
      <c r="F74" s="215">
        <v>854.23</v>
      </c>
      <c r="H74" s="32"/>
    </row>
    <row r="75" spans="2:8" s="1" customFormat="1" ht="16.75" customHeight="1">
      <c r="B75" s="32"/>
      <c r="C75" s="214" t="s">
        <v>616</v>
      </c>
      <c r="D75" s="214" t="s">
        <v>617</v>
      </c>
      <c r="E75" s="17" t="s">
        <v>116</v>
      </c>
      <c r="F75" s="215">
        <v>854.23</v>
      </c>
      <c r="H75" s="32"/>
    </row>
    <row r="76" spans="2:8" s="1" customFormat="1" ht="24">
      <c r="B76" s="32"/>
      <c r="C76" s="214" t="s">
        <v>620</v>
      </c>
      <c r="D76" s="214" t="s">
        <v>621</v>
      </c>
      <c r="E76" s="17" t="s">
        <v>116</v>
      </c>
      <c r="F76" s="215">
        <v>854.23</v>
      </c>
      <c r="H76" s="32"/>
    </row>
    <row r="77" spans="2:8" s="1" customFormat="1" ht="16.75" customHeight="1">
      <c r="B77" s="32"/>
      <c r="C77" s="214" t="s">
        <v>598</v>
      </c>
      <c r="D77" s="214" t="s">
        <v>599</v>
      </c>
      <c r="E77" s="17" t="s">
        <v>116</v>
      </c>
      <c r="F77" s="215">
        <v>854.23</v>
      </c>
      <c r="H77" s="32"/>
    </row>
    <row r="78" spans="2:8" s="1" customFormat="1" ht="16.75" customHeight="1">
      <c r="B78" s="32"/>
      <c r="C78" s="214" t="s">
        <v>624</v>
      </c>
      <c r="D78" s="214" t="s">
        <v>625</v>
      </c>
      <c r="E78" s="17" t="s">
        <v>116</v>
      </c>
      <c r="F78" s="215">
        <v>854.23</v>
      </c>
      <c r="H78" s="32"/>
    </row>
    <row r="79" spans="2:8" s="1" customFormat="1" ht="16.75" customHeight="1">
      <c r="B79" s="32"/>
      <c r="C79" s="214" t="s">
        <v>897</v>
      </c>
      <c r="D79" s="214" t="s">
        <v>898</v>
      </c>
      <c r="E79" s="17" t="s">
        <v>116</v>
      </c>
      <c r="F79" s="215">
        <v>426</v>
      </c>
      <c r="H79" s="32"/>
    </row>
    <row r="80" spans="2:8" s="1" customFormat="1" ht="16.75" customHeight="1">
      <c r="B80" s="32"/>
      <c r="C80" s="214" t="s">
        <v>648</v>
      </c>
      <c r="D80" s="214" t="s">
        <v>649</v>
      </c>
      <c r="E80" s="17" t="s">
        <v>116</v>
      </c>
      <c r="F80" s="215">
        <v>854.23</v>
      </c>
      <c r="H80" s="32"/>
    </row>
    <row r="81" spans="2:8" s="1" customFormat="1" ht="7.5" customHeight="1">
      <c r="B81" s="47"/>
      <c r="C81" s="48"/>
      <c r="D81" s="48"/>
      <c r="E81" s="48"/>
      <c r="F81" s="48"/>
      <c r="G81" s="48"/>
      <c r="H81" s="32"/>
    </row>
    <row r="82" spans="2:8" s="1" customFormat="1" ht="11"/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759"/>
  <sheetViews>
    <sheetView showGridLines="0" topLeftCell="A743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5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84</v>
      </c>
      <c r="AZ2" s="91" t="s">
        <v>115</v>
      </c>
      <c r="BA2" s="91" t="s">
        <v>115</v>
      </c>
      <c r="BB2" s="91" t="s">
        <v>116</v>
      </c>
      <c r="BC2" s="91" t="s">
        <v>117</v>
      </c>
      <c r="BD2" s="91" t="s">
        <v>118</v>
      </c>
    </row>
    <row r="3" spans="2:5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  <c r="AZ3" s="91" t="s">
        <v>119</v>
      </c>
      <c r="BA3" s="91" t="s">
        <v>120</v>
      </c>
      <c r="BB3" s="91" t="s">
        <v>116</v>
      </c>
      <c r="BC3" s="91" t="s">
        <v>121</v>
      </c>
      <c r="BD3" s="91" t="s">
        <v>118</v>
      </c>
    </row>
    <row r="4" spans="2:56" ht="25" customHeight="1">
      <c r="B4" s="20"/>
      <c r="D4" s="21" t="s">
        <v>122</v>
      </c>
      <c r="L4" s="20"/>
      <c r="M4" s="92" t="s">
        <v>10</v>
      </c>
      <c r="AT4" s="17" t="s">
        <v>3</v>
      </c>
      <c r="AZ4" s="91" t="s">
        <v>123</v>
      </c>
      <c r="BA4" s="91" t="s">
        <v>124</v>
      </c>
      <c r="BB4" s="91" t="s">
        <v>116</v>
      </c>
      <c r="BC4" s="91" t="s">
        <v>125</v>
      </c>
      <c r="BD4" s="91" t="s">
        <v>118</v>
      </c>
    </row>
    <row r="5" spans="2:56" ht="7" customHeight="1">
      <c r="B5" s="20"/>
      <c r="L5" s="20"/>
      <c r="AZ5" s="91" t="s">
        <v>126</v>
      </c>
      <c r="BA5" s="91" t="s">
        <v>127</v>
      </c>
      <c r="BB5" s="91" t="s">
        <v>116</v>
      </c>
      <c r="BC5" s="91" t="s">
        <v>128</v>
      </c>
      <c r="BD5" s="91" t="s">
        <v>118</v>
      </c>
    </row>
    <row r="6" spans="2:56" ht="12" customHeight="1">
      <c r="B6" s="20"/>
      <c r="D6" s="27" t="s">
        <v>15</v>
      </c>
      <c r="L6" s="20"/>
      <c r="AZ6" s="91" t="s">
        <v>129</v>
      </c>
      <c r="BA6" s="91" t="s">
        <v>130</v>
      </c>
      <c r="BB6" s="91" t="s">
        <v>116</v>
      </c>
      <c r="BC6" s="91" t="s">
        <v>131</v>
      </c>
      <c r="BD6" s="91" t="s">
        <v>118</v>
      </c>
    </row>
    <row r="7" spans="2:5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56" s="1" customFormat="1" ht="12" customHeight="1">
      <c r="B8" s="32"/>
      <c r="D8" s="27" t="s">
        <v>132</v>
      </c>
      <c r="L8" s="32"/>
    </row>
    <row r="9" spans="2:56" s="1" customFormat="1" ht="16.5" customHeight="1">
      <c r="B9" s="32"/>
      <c r="E9" s="221" t="s">
        <v>133</v>
      </c>
      <c r="F9" s="261"/>
      <c r="G9" s="261"/>
      <c r="H9" s="261"/>
      <c r="L9" s="32"/>
    </row>
    <row r="10" spans="2:56" s="1" customFormat="1" ht="11">
      <c r="B10" s="32"/>
      <c r="L10" s="32"/>
    </row>
    <row r="11" spans="2:5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5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56" s="1" customFormat="1" ht="10.75" customHeight="1">
      <c r="B13" s="32"/>
      <c r="L13" s="32"/>
    </row>
    <row r="14" spans="2:5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5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5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134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32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ROUND(J139,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ROUND((ROUND((SUM(BE139:BE752)),  2) + SUM(BE754:BE758)), 2)</f>
        <v>0</v>
      </c>
      <c r="G33" s="96"/>
      <c r="H33" s="96"/>
      <c r="I33" s="97">
        <v>0.2</v>
      </c>
      <c r="J33" s="95">
        <f>ROUND((ROUND(((SUM(BE139:BE752))*I33),  2) + (SUM(BE754:BE758)*I33)),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ROUND((ROUND((SUM(BF139:BF752)),  2) + SUM(BF754:BF758)), 2)</f>
        <v>0</v>
      </c>
      <c r="G34" s="96"/>
      <c r="H34" s="96"/>
      <c r="I34" s="97">
        <v>0.2</v>
      </c>
      <c r="J34" s="95">
        <f>ROUND((ROUND(((SUM(BF139:BF752))*I34),  2) + (SUM(BF754:BF758)*I34)),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ROUND((ROUND((SUM(BG139:BG752)),  2) + SUM(BG754:BG758)),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ROUND((ROUND((SUM(BH139:BH752)),  2) + SUM(BH754:BH758)),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ROUND((ROUND((SUM(BI139:BI752)),  2) + SUM(BI754:BI758)),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01 - Architektúra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20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Ing. Martin Zajíček</v>
      </c>
      <c r="L91" s="32"/>
    </row>
    <row r="92" spans="2:47" s="1" customFormat="1" ht="25.7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Ing. Hladíková, Ing. Žarnovický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J139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140</v>
      </c>
      <c r="E97" s="113"/>
      <c r="F97" s="113"/>
      <c r="G97" s="113"/>
      <c r="H97" s="113"/>
      <c r="I97" s="113"/>
      <c r="J97" s="114">
        <f>J140</f>
        <v>0</v>
      </c>
      <c r="L97" s="111"/>
    </row>
    <row r="98" spans="2:12" s="9" customFormat="1" ht="20" customHeight="1">
      <c r="B98" s="115"/>
      <c r="D98" s="116" t="s">
        <v>141</v>
      </c>
      <c r="E98" s="117"/>
      <c r="F98" s="117"/>
      <c r="G98" s="117"/>
      <c r="H98" s="117"/>
      <c r="I98" s="117"/>
      <c r="J98" s="118">
        <f>J141</f>
        <v>0</v>
      </c>
      <c r="L98" s="115"/>
    </row>
    <row r="99" spans="2:12" s="9" customFormat="1" ht="20" customHeight="1">
      <c r="B99" s="115"/>
      <c r="D99" s="116" t="s">
        <v>142</v>
      </c>
      <c r="E99" s="117"/>
      <c r="F99" s="117"/>
      <c r="G99" s="117"/>
      <c r="H99" s="117"/>
      <c r="I99" s="117"/>
      <c r="J99" s="118">
        <f>J170</f>
        <v>0</v>
      </c>
      <c r="L99" s="115"/>
    </row>
    <row r="100" spans="2:12" s="9" customFormat="1" ht="20" customHeight="1">
      <c r="B100" s="115"/>
      <c r="D100" s="116" t="s">
        <v>143</v>
      </c>
      <c r="E100" s="117"/>
      <c r="F100" s="117"/>
      <c r="G100" s="117"/>
      <c r="H100" s="117"/>
      <c r="I100" s="117"/>
      <c r="J100" s="118">
        <f>J206</f>
        <v>0</v>
      </c>
      <c r="L100" s="115"/>
    </row>
    <row r="101" spans="2:12" s="9" customFormat="1" ht="20" customHeight="1">
      <c r="B101" s="115"/>
      <c r="D101" s="116" t="s">
        <v>144</v>
      </c>
      <c r="E101" s="117"/>
      <c r="F101" s="117"/>
      <c r="G101" s="117"/>
      <c r="H101" s="117"/>
      <c r="I101" s="117"/>
      <c r="J101" s="118">
        <f>J297</f>
        <v>0</v>
      </c>
      <c r="L101" s="115"/>
    </row>
    <row r="102" spans="2:12" s="9" customFormat="1" ht="20" customHeight="1">
      <c r="B102" s="115"/>
      <c r="D102" s="116" t="s">
        <v>145</v>
      </c>
      <c r="E102" s="117"/>
      <c r="F102" s="117"/>
      <c r="G102" s="117"/>
      <c r="H102" s="117"/>
      <c r="I102" s="117"/>
      <c r="J102" s="118">
        <f>J344</f>
        <v>0</v>
      </c>
      <c r="L102" s="115"/>
    </row>
    <row r="103" spans="2:12" s="9" customFormat="1" ht="20" customHeight="1">
      <c r="B103" s="115"/>
      <c r="D103" s="116" t="s">
        <v>146</v>
      </c>
      <c r="E103" s="117"/>
      <c r="F103" s="117"/>
      <c r="G103" s="117"/>
      <c r="H103" s="117"/>
      <c r="I103" s="117"/>
      <c r="J103" s="118">
        <f>J353</f>
        <v>0</v>
      </c>
      <c r="L103" s="115"/>
    </row>
    <row r="104" spans="2:12" s="9" customFormat="1" ht="20" customHeight="1">
      <c r="B104" s="115"/>
      <c r="D104" s="116" t="s">
        <v>147</v>
      </c>
      <c r="E104" s="117"/>
      <c r="F104" s="117"/>
      <c r="G104" s="117"/>
      <c r="H104" s="117"/>
      <c r="I104" s="117"/>
      <c r="J104" s="118">
        <f>J441</f>
        <v>0</v>
      </c>
      <c r="L104" s="115"/>
    </row>
    <row r="105" spans="2:12" s="9" customFormat="1" ht="20" customHeight="1">
      <c r="B105" s="115"/>
      <c r="D105" s="116" t="s">
        <v>148</v>
      </c>
      <c r="E105" s="117"/>
      <c r="F105" s="117"/>
      <c r="G105" s="117"/>
      <c r="H105" s="117"/>
      <c r="I105" s="117"/>
      <c r="J105" s="118">
        <f>J488</f>
        <v>0</v>
      </c>
      <c r="L105" s="115"/>
    </row>
    <row r="106" spans="2:12" s="8" customFormat="1" ht="25" customHeight="1">
      <c r="B106" s="111"/>
      <c r="D106" s="112" t="s">
        <v>149</v>
      </c>
      <c r="E106" s="113"/>
      <c r="F106" s="113"/>
      <c r="G106" s="113"/>
      <c r="H106" s="113"/>
      <c r="I106" s="113"/>
      <c r="J106" s="114">
        <f>J490</f>
        <v>0</v>
      </c>
      <c r="L106" s="111"/>
    </row>
    <row r="107" spans="2:12" s="9" customFormat="1" ht="20" customHeight="1">
      <c r="B107" s="115"/>
      <c r="D107" s="116" t="s">
        <v>150</v>
      </c>
      <c r="E107" s="117"/>
      <c r="F107" s="117"/>
      <c r="G107" s="117"/>
      <c r="H107" s="117"/>
      <c r="I107" s="117"/>
      <c r="J107" s="118">
        <f>J491</f>
        <v>0</v>
      </c>
      <c r="L107" s="115"/>
    </row>
    <row r="108" spans="2:12" s="9" customFormat="1" ht="20" customHeight="1">
      <c r="B108" s="115"/>
      <c r="D108" s="116" t="s">
        <v>151</v>
      </c>
      <c r="E108" s="117"/>
      <c r="F108" s="117"/>
      <c r="G108" s="117"/>
      <c r="H108" s="117"/>
      <c r="I108" s="117"/>
      <c r="J108" s="118">
        <f>J532</f>
        <v>0</v>
      </c>
      <c r="L108" s="115"/>
    </row>
    <row r="109" spans="2:12" s="9" customFormat="1" ht="20" customHeight="1">
      <c r="B109" s="115"/>
      <c r="D109" s="116" t="s">
        <v>152</v>
      </c>
      <c r="E109" s="117"/>
      <c r="F109" s="117"/>
      <c r="G109" s="117"/>
      <c r="H109" s="117"/>
      <c r="I109" s="117"/>
      <c r="J109" s="118">
        <f>J570</f>
        <v>0</v>
      </c>
      <c r="L109" s="115"/>
    </row>
    <row r="110" spans="2:12" s="9" customFormat="1" ht="20" customHeight="1">
      <c r="B110" s="115"/>
      <c r="D110" s="116" t="s">
        <v>153</v>
      </c>
      <c r="E110" s="117"/>
      <c r="F110" s="117"/>
      <c r="G110" s="117"/>
      <c r="H110" s="117"/>
      <c r="I110" s="117"/>
      <c r="J110" s="118">
        <f>J603</f>
        <v>0</v>
      </c>
      <c r="L110" s="115"/>
    </row>
    <row r="111" spans="2:12" s="9" customFormat="1" ht="20" customHeight="1">
      <c r="B111" s="115"/>
      <c r="D111" s="116" t="s">
        <v>154</v>
      </c>
      <c r="E111" s="117"/>
      <c r="F111" s="117"/>
      <c r="G111" s="117"/>
      <c r="H111" s="117"/>
      <c r="I111" s="117"/>
      <c r="J111" s="118">
        <f>J612</f>
        <v>0</v>
      </c>
      <c r="L111" s="115"/>
    </row>
    <row r="112" spans="2:12" s="9" customFormat="1" ht="20" customHeight="1">
      <c r="B112" s="115"/>
      <c r="D112" s="116" t="s">
        <v>155</v>
      </c>
      <c r="E112" s="117"/>
      <c r="F112" s="117"/>
      <c r="G112" s="117"/>
      <c r="H112" s="117"/>
      <c r="I112" s="117"/>
      <c r="J112" s="118">
        <f>J624</f>
        <v>0</v>
      </c>
      <c r="L112" s="115"/>
    </row>
    <row r="113" spans="2:12" s="9" customFormat="1" ht="20" customHeight="1">
      <c r="B113" s="115"/>
      <c r="D113" s="116" t="s">
        <v>156</v>
      </c>
      <c r="E113" s="117"/>
      <c r="F113" s="117"/>
      <c r="G113" s="117"/>
      <c r="H113" s="117"/>
      <c r="I113" s="117"/>
      <c r="J113" s="118">
        <f>J664</f>
        <v>0</v>
      </c>
      <c r="L113" s="115"/>
    </row>
    <row r="114" spans="2:12" s="9" customFormat="1" ht="20" customHeight="1">
      <c r="B114" s="115"/>
      <c r="D114" s="116" t="s">
        <v>157</v>
      </c>
      <c r="E114" s="117"/>
      <c r="F114" s="117"/>
      <c r="G114" s="117"/>
      <c r="H114" s="117"/>
      <c r="I114" s="117"/>
      <c r="J114" s="118">
        <f>J686</f>
        <v>0</v>
      </c>
      <c r="L114" s="115"/>
    </row>
    <row r="115" spans="2:12" s="9" customFormat="1" ht="20" customHeight="1">
      <c r="B115" s="115"/>
      <c r="D115" s="116" t="s">
        <v>158</v>
      </c>
      <c r="E115" s="117"/>
      <c r="F115" s="117"/>
      <c r="G115" s="117"/>
      <c r="H115" s="117"/>
      <c r="I115" s="117"/>
      <c r="J115" s="118">
        <f>J702</f>
        <v>0</v>
      </c>
      <c r="L115" s="115"/>
    </row>
    <row r="116" spans="2:12" s="9" customFormat="1" ht="20" customHeight="1">
      <c r="B116" s="115"/>
      <c r="D116" s="116" t="s">
        <v>159</v>
      </c>
      <c r="E116" s="117"/>
      <c r="F116" s="117"/>
      <c r="G116" s="117"/>
      <c r="H116" s="117"/>
      <c r="I116" s="117"/>
      <c r="J116" s="118">
        <f>J719</f>
        <v>0</v>
      </c>
      <c r="L116" s="115"/>
    </row>
    <row r="117" spans="2:12" s="8" customFormat="1" ht="25" customHeight="1">
      <c r="B117" s="111"/>
      <c r="D117" s="112" t="s">
        <v>160</v>
      </c>
      <c r="E117" s="113"/>
      <c r="F117" s="113"/>
      <c r="G117" s="113"/>
      <c r="H117" s="113"/>
      <c r="I117" s="113"/>
      <c r="J117" s="114">
        <f>J748</f>
        <v>0</v>
      </c>
      <c r="L117" s="111"/>
    </row>
    <row r="118" spans="2:12" s="9" customFormat="1" ht="20" customHeight="1">
      <c r="B118" s="115"/>
      <c r="D118" s="116" t="s">
        <v>161</v>
      </c>
      <c r="E118" s="117"/>
      <c r="F118" s="117"/>
      <c r="G118" s="117"/>
      <c r="H118" s="117"/>
      <c r="I118" s="117"/>
      <c r="J118" s="118">
        <f>J749</f>
        <v>0</v>
      </c>
      <c r="L118" s="115"/>
    </row>
    <row r="119" spans="2:12" s="8" customFormat="1" ht="21.75" customHeight="1">
      <c r="B119" s="111"/>
      <c r="D119" s="119" t="s">
        <v>162</v>
      </c>
      <c r="J119" s="120">
        <f>J753</f>
        <v>0</v>
      </c>
      <c r="L119" s="111"/>
    </row>
    <row r="120" spans="2:12" s="1" customFormat="1" ht="21.75" customHeight="1">
      <c r="B120" s="32"/>
      <c r="L120" s="32"/>
    </row>
    <row r="121" spans="2:12" s="1" customFormat="1" ht="7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32"/>
    </row>
    <row r="125" spans="2:12" s="1" customFormat="1" ht="7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32"/>
    </row>
    <row r="126" spans="2:12" s="1" customFormat="1" ht="25" customHeight="1">
      <c r="B126" s="32"/>
      <c r="C126" s="21" t="s">
        <v>163</v>
      </c>
      <c r="L126" s="32"/>
    </row>
    <row r="127" spans="2:12" s="1" customFormat="1" ht="7" customHeight="1">
      <c r="B127" s="32"/>
      <c r="L127" s="32"/>
    </row>
    <row r="128" spans="2:12" s="1" customFormat="1" ht="12" customHeight="1">
      <c r="B128" s="32"/>
      <c r="C128" s="27" t="s">
        <v>15</v>
      </c>
      <c r="L128" s="32"/>
    </row>
    <row r="129" spans="2:65" s="1" customFormat="1" ht="16.5" customHeight="1">
      <c r="B129" s="32"/>
      <c r="E129" s="259" t="str">
        <f>E7</f>
        <v>ZŠ Láb - prístavba - aktualizácia</v>
      </c>
      <c r="F129" s="260"/>
      <c r="G129" s="260"/>
      <c r="H129" s="260"/>
      <c r="L129" s="32"/>
    </row>
    <row r="130" spans="2:65" s="1" customFormat="1" ht="12" customHeight="1">
      <c r="B130" s="32"/>
      <c r="C130" s="27" t="s">
        <v>132</v>
      </c>
      <c r="L130" s="32"/>
    </row>
    <row r="131" spans="2:65" s="1" customFormat="1" ht="16.5" customHeight="1">
      <c r="B131" s="32"/>
      <c r="E131" s="221" t="str">
        <f>E9</f>
        <v>01 - Architektúra</v>
      </c>
      <c r="F131" s="261"/>
      <c r="G131" s="261"/>
      <c r="H131" s="261"/>
      <c r="L131" s="32"/>
    </row>
    <row r="132" spans="2:65" s="1" customFormat="1" ht="7" customHeight="1">
      <c r="B132" s="32"/>
      <c r="L132" s="32"/>
    </row>
    <row r="133" spans="2:65" s="1" customFormat="1" ht="12" customHeight="1">
      <c r="B133" s="32"/>
      <c r="C133" s="27" t="s">
        <v>19</v>
      </c>
      <c r="F133" s="25" t="str">
        <f>F12</f>
        <v>Základná škola Láb</v>
      </c>
      <c r="I133" s="27" t="s">
        <v>21</v>
      </c>
      <c r="J133" s="55" t="str">
        <f>IF(J12="","",J12)</f>
        <v/>
      </c>
      <c r="L133" s="32"/>
    </row>
    <row r="134" spans="2:65" s="1" customFormat="1" ht="7" customHeight="1">
      <c r="B134" s="32"/>
      <c r="L134" s="32"/>
    </row>
    <row r="135" spans="2:65" s="1" customFormat="1" ht="15.25" customHeight="1">
      <c r="B135" s="32"/>
      <c r="C135" s="27" t="s">
        <v>22</v>
      </c>
      <c r="F135" s="25" t="str">
        <f>E15</f>
        <v>Obec Láb</v>
      </c>
      <c r="I135" s="27" t="s">
        <v>28</v>
      </c>
      <c r="J135" s="30" t="str">
        <f>E21</f>
        <v>Ing. Martin Zajíček</v>
      </c>
      <c r="L135" s="32"/>
    </row>
    <row r="136" spans="2:65" s="1" customFormat="1" ht="25.75" customHeight="1">
      <c r="B136" s="32"/>
      <c r="C136" s="27" t="s">
        <v>26</v>
      </c>
      <c r="F136" s="25" t="str">
        <f>IF(E18="","",E18)</f>
        <v>Vyplň údaj</v>
      </c>
      <c r="I136" s="27" t="s">
        <v>31</v>
      </c>
      <c r="J136" s="30" t="str">
        <f>E24</f>
        <v>Ing. Hladíková, Ing. Žarnovický</v>
      </c>
      <c r="L136" s="32"/>
    </row>
    <row r="137" spans="2:65" s="1" customFormat="1" ht="10.25" customHeight="1">
      <c r="B137" s="32"/>
      <c r="L137" s="32"/>
    </row>
    <row r="138" spans="2:65" s="10" customFormat="1" ht="29.25" customHeight="1">
      <c r="B138" s="121"/>
      <c r="C138" s="122" t="s">
        <v>164</v>
      </c>
      <c r="D138" s="123" t="s">
        <v>60</v>
      </c>
      <c r="E138" s="123" t="s">
        <v>56</v>
      </c>
      <c r="F138" s="123" t="s">
        <v>57</v>
      </c>
      <c r="G138" s="123" t="s">
        <v>165</v>
      </c>
      <c r="H138" s="123" t="s">
        <v>166</v>
      </c>
      <c r="I138" s="123" t="s">
        <v>167</v>
      </c>
      <c r="J138" s="124" t="s">
        <v>137</v>
      </c>
      <c r="K138" s="125" t="s">
        <v>168</v>
      </c>
      <c r="L138" s="121"/>
      <c r="M138" s="62" t="s">
        <v>1</v>
      </c>
      <c r="N138" s="63" t="s">
        <v>39</v>
      </c>
      <c r="O138" s="63" t="s">
        <v>169</v>
      </c>
      <c r="P138" s="63" t="s">
        <v>170</v>
      </c>
      <c r="Q138" s="63" t="s">
        <v>171</v>
      </c>
      <c r="R138" s="63" t="s">
        <v>172</v>
      </c>
      <c r="S138" s="63" t="s">
        <v>173</v>
      </c>
      <c r="T138" s="64" t="s">
        <v>174</v>
      </c>
    </row>
    <row r="139" spans="2:65" s="1" customFormat="1" ht="22.75" customHeight="1">
      <c r="B139" s="32"/>
      <c r="C139" s="67" t="s">
        <v>138</v>
      </c>
      <c r="J139" s="126">
        <f>BK139</f>
        <v>0</v>
      </c>
      <c r="L139" s="32"/>
      <c r="M139" s="65"/>
      <c r="N139" s="56"/>
      <c r="O139" s="56"/>
      <c r="P139" s="127">
        <f>P140+P490+P748+P753</f>
        <v>0</v>
      </c>
      <c r="Q139" s="56"/>
      <c r="R139" s="127">
        <f>R140+R490+R748+R753</f>
        <v>2765.24913543</v>
      </c>
      <c r="S139" s="56"/>
      <c r="T139" s="128">
        <f>T140+T490+T748+T753</f>
        <v>6.8961000000000006</v>
      </c>
      <c r="AT139" s="17" t="s">
        <v>74</v>
      </c>
      <c r="AU139" s="17" t="s">
        <v>139</v>
      </c>
      <c r="BK139" s="129">
        <f>BK140+BK490+BK748+BK753</f>
        <v>0</v>
      </c>
    </row>
    <row r="140" spans="2:65" s="11" customFormat="1" ht="26" customHeight="1">
      <c r="B140" s="130"/>
      <c r="D140" s="131" t="s">
        <v>74</v>
      </c>
      <c r="E140" s="132" t="s">
        <v>175</v>
      </c>
      <c r="F140" s="132" t="s">
        <v>176</v>
      </c>
      <c r="I140" s="133"/>
      <c r="J140" s="120">
        <f>BK140</f>
        <v>0</v>
      </c>
      <c r="L140" s="130"/>
      <c r="M140" s="134"/>
      <c r="P140" s="135">
        <f>P141+P170+P206+P297+P344+P353+P441+P488</f>
        <v>0</v>
      </c>
      <c r="R140" s="135">
        <f>R141+R170+R206+R297+R344+R353+R441+R488</f>
        <v>2706.8996199799999</v>
      </c>
      <c r="T140" s="136">
        <f>T141+T170+T206+T297+T344+T353+T441+T488</f>
        <v>6.8961000000000006</v>
      </c>
      <c r="AR140" s="131" t="s">
        <v>83</v>
      </c>
      <c r="AT140" s="137" t="s">
        <v>74</v>
      </c>
      <c r="AU140" s="137" t="s">
        <v>75</v>
      </c>
      <c r="AY140" s="131" t="s">
        <v>177</v>
      </c>
      <c r="BK140" s="138">
        <f>BK141+BK170+BK206+BK297+BK344+BK353+BK441+BK488</f>
        <v>0</v>
      </c>
    </row>
    <row r="141" spans="2:65" s="11" customFormat="1" ht="22.75" customHeight="1">
      <c r="B141" s="130"/>
      <c r="D141" s="131" t="s">
        <v>74</v>
      </c>
      <c r="E141" s="139" t="s">
        <v>83</v>
      </c>
      <c r="F141" s="139" t="s">
        <v>178</v>
      </c>
      <c r="I141" s="133"/>
      <c r="J141" s="140">
        <f>BK141</f>
        <v>0</v>
      </c>
      <c r="L141" s="130"/>
      <c r="M141" s="134"/>
      <c r="P141" s="135">
        <f>SUM(P142:P169)</f>
        <v>0</v>
      </c>
      <c r="R141" s="135">
        <f>SUM(R142:R169)</f>
        <v>0</v>
      </c>
      <c r="T141" s="136">
        <f>SUM(T142:T169)</f>
        <v>0</v>
      </c>
      <c r="AR141" s="131" t="s">
        <v>83</v>
      </c>
      <c r="AT141" s="137" t="s">
        <v>74</v>
      </c>
      <c r="AU141" s="137" t="s">
        <v>83</v>
      </c>
      <c r="AY141" s="131" t="s">
        <v>177</v>
      </c>
      <c r="BK141" s="138">
        <f>SUM(BK142:BK169)</f>
        <v>0</v>
      </c>
    </row>
    <row r="142" spans="2:65" s="1" customFormat="1" ht="33" customHeight="1">
      <c r="B142" s="141"/>
      <c r="C142" s="142" t="s">
        <v>83</v>
      </c>
      <c r="D142" s="142" t="s">
        <v>179</v>
      </c>
      <c r="E142" s="143" t="s">
        <v>180</v>
      </c>
      <c r="F142" s="144" t="s">
        <v>181</v>
      </c>
      <c r="G142" s="145" t="s">
        <v>182</v>
      </c>
      <c r="H142" s="146">
        <v>84.5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118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184</v>
      </c>
    </row>
    <row r="143" spans="2:65" s="12" customFormat="1" ht="12">
      <c r="B143" s="156"/>
      <c r="D143" s="157" t="s">
        <v>185</v>
      </c>
      <c r="E143" s="158" t="s">
        <v>1</v>
      </c>
      <c r="F143" s="159" t="s">
        <v>186</v>
      </c>
      <c r="H143" s="160">
        <v>84.5</v>
      </c>
      <c r="I143" s="161"/>
      <c r="L143" s="156"/>
      <c r="M143" s="162"/>
      <c r="T143" s="163"/>
      <c r="AT143" s="158" t="s">
        <v>185</v>
      </c>
      <c r="AU143" s="158" t="s">
        <v>118</v>
      </c>
      <c r="AV143" s="12" t="s">
        <v>118</v>
      </c>
      <c r="AW143" s="12" t="s">
        <v>30</v>
      </c>
      <c r="AX143" s="12" t="s">
        <v>83</v>
      </c>
      <c r="AY143" s="158" t="s">
        <v>177</v>
      </c>
    </row>
    <row r="144" spans="2:65" s="1" customFormat="1" ht="21.75" customHeight="1">
      <c r="B144" s="141"/>
      <c r="C144" s="142" t="s">
        <v>118</v>
      </c>
      <c r="D144" s="142" t="s">
        <v>179</v>
      </c>
      <c r="E144" s="143" t="s">
        <v>187</v>
      </c>
      <c r="F144" s="144" t="s">
        <v>188</v>
      </c>
      <c r="G144" s="145" t="s">
        <v>182</v>
      </c>
      <c r="H144" s="146">
        <v>18</v>
      </c>
      <c r="I144" s="147"/>
      <c r="J144" s="148">
        <f>ROUND(I144*H144,2)</f>
        <v>0</v>
      </c>
      <c r="K144" s="149"/>
      <c r="L144" s="32"/>
      <c r="M144" s="150" t="s">
        <v>1</v>
      </c>
      <c r="N144" s="151" t="s">
        <v>41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183</v>
      </c>
      <c r="AT144" s="154" t="s">
        <v>179</v>
      </c>
      <c r="AU144" s="154" t="s">
        <v>118</v>
      </c>
      <c r="AY144" s="17" t="s">
        <v>177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7" t="s">
        <v>118</v>
      </c>
      <c r="BK144" s="155">
        <f>ROUND(I144*H144,2)</f>
        <v>0</v>
      </c>
      <c r="BL144" s="17" t="s">
        <v>183</v>
      </c>
      <c r="BM144" s="154" t="s">
        <v>189</v>
      </c>
    </row>
    <row r="145" spans="2:65" s="12" customFormat="1" ht="12">
      <c r="B145" s="156"/>
      <c r="D145" s="157" t="s">
        <v>185</v>
      </c>
      <c r="E145" s="158" t="s">
        <v>1</v>
      </c>
      <c r="F145" s="159" t="s">
        <v>190</v>
      </c>
      <c r="H145" s="160">
        <v>18</v>
      </c>
      <c r="I145" s="161"/>
      <c r="L145" s="156"/>
      <c r="M145" s="162"/>
      <c r="T145" s="163"/>
      <c r="AT145" s="158" t="s">
        <v>185</v>
      </c>
      <c r="AU145" s="158" t="s">
        <v>118</v>
      </c>
      <c r="AV145" s="12" t="s">
        <v>118</v>
      </c>
      <c r="AW145" s="12" t="s">
        <v>30</v>
      </c>
      <c r="AX145" s="12" t="s">
        <v>83</v>
      </c>
      <c r="AY145" s="158" t="s">
        <v>177</v>
      </c>
    </row>
    <row r="146" spans="2:65" s="1" customFormat="1" ht="24.25" customHeight="1">
      <c r="B146" s="141"/>
      <c r="C146" s="142" t="s">
        <v>191</v>
      </c>
      <c r="D146" s="142" t="s">
        <v>179</v>
      </c>
      <c r="E146" s="143" t="s">
        <v>192</v>
      </c>
      <c r="F146" s="144" t="s">
        <v>193</v>
      </c>
      <c r="G146" s="145" t="s">
        <v>182</v>
      </c>
      <c r="H146" s="146">
        <v>5.4</v>
      </c>
      <c r="I146" s="147"/>
      <c r="J146" s="148">
        <f>ROUND(I146*H146,2)</f>
        <v>0</v>
      </c>
      <c r="K146" s="149"/>
      <c r="L146" s="32"/>
      <c r="M146" s="150" t="s">
        <v>1</v>
      </c>
      <c r="N146" s="151" t="s">
        <v>41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54" t="s">
        <v>183</v>
      </c>
      <c r="AT146" s="154" t="s">
        <v>179</v>
      </c>
      <c r="AU146" s="154" t="s">
        <v>118</v>
      </c>
      <c r="AY146" s="17" t="s">
        <v>177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7" t="s">
        <v>118</v>
      </c>
      <c r="BK146" s="155">
        <f>ROUND(I146*H146,2)</f>
        <v>0</v>
      </c>
      <c r="BL146" s="17" t="s">
        <v>183</v>
      </c>
      <c r="BM146" s="154" t="s">
        <v>194</v>
      </c>
    </row>
    <row r="147" spans="2:65" s="12" customFormat="1" ht="12">
      <c r="B147" s="156"/>
      <c r="D147" s="157" t="s">
        <v>185</v>
      </c>
      <c r="F147" s="159" t="s">
        <v>195</v>
      </c>
      <c r="H147" s="160">
        <v>5.4</v>
      </c>
      <c r="I147" s="161"/>
      <c r="L147" s="156"/>
      <c r="M147" s="162"/>
      <c r="T147" s="163"/>
      <c r="AT147" s="158" t="s">
        <v>185</v>
      </c>
      <c r="AU147" s="158" t="s">
        <v>118</v>
      </c>
      <c r="AV147" s="12" t="s">
        <v>118</v>
      </c>
      <c r="AW147" s="12" t="s">
        <v>3</v>
      </c>
      <c r="AX147" s="12" t="s">
        <v>83</v>
      </c>
      <c r="AY147" s="158" t="s">
        <v>177</v>
      </c>
    </row>
    <row r="148" spans="2:65" s="1" customFormat="1" ht="21.75" customHeight="1">
      <c r="B148" s="141"/>
      <c r="C148" s="142" t="s">
        <v>183</v>
      </c>
      <c r="D148" s="142" t="s">
        <v>179</v>
      </c>
      <c r="E148" s="143" t="s">
        <v>196</v>
      </c>
      <c r="F148" s="144" t="s">
        <v>197</v>
      </c>
      <c r="G148" s="145" t="s">
        <v>182</v>
      </c>
      <c r="H148" s="146">
        <v>16.64</v>
      </c>
      <c r="I148" s="147"/>
      <c r="J148" s="148">
        <f>ROUND(I148*H148,2)</f>
        <v>0</v>
      </c>
      <c r="K148" s="149"/>
      <c r="L148" s="32"/>
      <c r="M148" s="150" t="s">
        <v>1</v>
      </c>
      <c r="N148" s="151" t="s">
        <v>41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183</v>
      </c>
      <c r="AT148" s="154" t="s">
        <v>179</v>
      </c>
      <c r="AU148" s="154" t="s">
        <v>118</v>
      </c>
      <c r="AY148" s="17" t="s">
        <v>177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ROUND(I148*H148,2)</f>
        <v>0</v>
      </c>
      <c r="BL148" s="17" t="s">
        <v>183</v>
      </c>
      <c r="BM148" s="154" t="s">
        <v>198</v>
      </c>
    </row>
    <row r="149" spans="2:65" s="12" customFormat="1" ht="12">
      <c r="B149" s="156"/>
      <c r="D149" s="157" t="s">
        <v>185</v>
      </c>
      <c r="E149" s="158" t="s">
        <v>1</v>
      </c>
      <c r="F149" s="159" t="s">
        <v>199</v>
      </c>
      <c r="H149" s="160">
        <v>16.64</v>
      </c>
      <c r="I149" s="161"/>
      <c r="L149" s="156"/>
      <c r="M149" s="162"/>
      <c r="T149" s="163"/>
      <c r="AT149" s="158" t="s">
        <v>185</v>
      </c>
      <c r="AU149" s="158" t="s">
        <v>118</v>
      </c>
      <c r="AV149" s="12" t="s">
        <v>118</v>
      </c>
      <c r="AW149" s="12" t="s">
        <v>30</v>
      </c>
      <c r="AX149" s="12" t="s">
        <v>83</v>
      </c>
      <c r="AY149" s="158" t="s">
        <v>177</v>
      </c>
    </row>
    <row r="150" spans="2:65" s="1" customFormat="1" ht="37.75" customHeight="1">
      <c r="B150" s="141"/>
      <c r="C150" s="142" t="s">
        <v>200</v>
      </c>
      <c r="D150" s="142" t="s">
        <v>179</v>
      </c>
      <c r="E150" s="143" t="s">
        <v>201</v>
      </c>
      <c r="F150" s="144" t="s">
        <v>202</v>
      </c>
      <c r="G150" s="145" t="s">
        <v>182</v>
      </c>
      <c r="H150" s="146">
        <v>4.992</v>
      </c>
      <c r="I150" s="147"/>
      <c r="J150" s="148">
        <f>ROUND(I150*H150,2)</f>
        <v>0</v>
      </c>
      <c r="K150" s="149"/>
      <c r="L150" s="32"/>
      <c r="M150" s="150" t="s">
        <v>1</v>
      </c>
      <c r="N150" s="151" t="s">
        <v>41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183</v>
      </c>
      <c r="AT150" s="154" t="s">
        <v>179</v>
      </c>
      <c r="AU150" s="154" t="s">
        <v>118</v>
      </c>
      <c r="AY150" s="17" t="s">
        <v>177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7" t="s">
        <v>118</v>
      </c>
      <c r="BK150" s="155">
        <f>ROUND(I150*H150,2)</f>
        <v>0</v>
      </c>
      <c r="BL150" s="17" t="s">
        <v>183</v>
      </c>
      <c r="BM150" s="154" t="s">
        <v>203</v>
      </c>
    </row>
    <row r="151" spans="2:65" s="12" customFormat="1" ht="12">
      <c r="B151" s="156"/>
      <c r="D151" s="157" t="s">
        <v>185</v>
      </c>
      <c r="F151" s="159" t="s">
        <v>204</v>
      </c>
      <c r="H151" s="160">
        <v>4.992</v>
      </c>
      <c r="I151" s="161"/>
      <c r="L151" s="156"/>
      <c r="M151" s="162"/>
      <c r="T151" s="163"/>
      <c r="AT151" s="158" t="s">
        <v>185</v>
      </c>
      <c r="AU151" s="158" t="s">
        <v>118</v>
      </c>
      <c r="AV151" s="12" t="s">
        <v>118</v>
      </c>
      <c r="AW151" s="12" t="s">
        <v>3</v>
      </c>
      <c r="AX151" s="12" t="s">
        <v>83</v>
      </c>
      <c r="AY151" s="158" t="s">
        <v>177</v>
      </c>
    </row>
    <row r="152" spans="2:65" s="1" customFormat="1" ht="16.5" customHeight="1">
      <c r="B152" s="141"/>
      <c r="C152" s="142" t="s">
        <v>205</v>
      </c>
      <c r="D152" s="142" t="s">
        <v>179</v>
      </c>
      <c r="E152" s="143" t="s">
        <v>206</v>
      </c>
      <c r="F152" s="144" t="s">
        <v>207</v>
      </c>
      <c r="G152" s="145" t="s">
        <v>182</v>
      </c>
      <c r="H152" s="146">
        <v>123.38</v>
      </c>
      <c r="I152" s="147"/>
      <c r="J152" s="148">
        <f>ROUND(I152*H152,2)</f>
        <v>0</v>
      </c>
      <c r="K152" s="149"/>
      <c r="L152" s="32"/>
      <c r="M152" s="150" t="s">
        <v>1</v>
      </c>
      <c r="N152" s="151" t="s">
        <v>41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54" t="s">
        <v>183</v>
      </c>
      <c r="AT152" s="154" t="s">
        <v>179</v>
      </c>
      <c r="AU152" s="154" t="s">
        <v>118</v>
      </c>
      <c r="AY152" s="17" t="s">
        <v>177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7" t="s">
        <v>118</v>
      </c>
      <c r="BK152" s="155">
        <f>ROUND(I152*H152,2)</f>
        <v>0</v>
      </c>
      <c r="BL152" s="17" t="s">
        <v>183</v>
      </c>
      <c r="BM152" s="154" t="s">
        <v>208</v>
      </c>
    </row>
    <row r="153" spans="2:65" s="12" customFormat="1" ht="24">
      <c r="B153" s="156"/>
      <c r="D153" s="157" t="s">
        <v>185</v>
      </c>
      <c r="E153" s="158" t="s">
        <v>1</v>
      </c>
      <c r="F153" s="159" t="s">
        <v>209</v>
      </c>
      <c r="H153" s="160">
        <v>123.38</v>
      </c>
      <c r="I153" s="161"/>
      <c r="L153" s="156"/>
      <c r="M153" s="162"/>
      <c r="T153" s="163"/>
      <c r="AT153" s="158" t="s">
        <v>185</v>
      </c>
      <c r="AU153" s="158" t="s">
        <v>118</v>
      </c>
      <c r="AV153" s="12" t="s">
        <v>118</v>
      </c>
      <c r="AW153" s="12" t="s">
        <v>30</v>
      </c>
      <c r="AX153" s="12" t="s">
        <v>83</v>
      </c>
      <c r="AY153" s="158" t="s">
        <v>177</v>
      </c>
    </row>
    <row r="154" spans="2:65" s="1" customFormat="1" ht="37.75" customHeight="1">
      <c r="B154" s="141"/>
      <c r="C154" s="142" t="s">
        <v>210</v>
      </c>
      <c r="D154" s="142" t="s">
        <v>179</v>
      </c>
      <c r="E154" s="143" t="s">
        <v>211</v>
      </c>
      <c r="F154" s="144" t="s">
        <v>212</v>
      </c>
      <c r="G154" s="145" t="s">
        <v>182</v>
      </c>
      <c r="H154" s="146">
        <v>37.014000000000003</v>
      </c>
      <c r="I154" s="147"/>
      <c r="J154" s="148">
        <f>ROUND(I154*H154,2)</f>
        <v>0</v>
      </c>
      <c r="K154" s="149"/>
      <c r="L154" s="32"/>
      <c r="M154" s="150" t="s">
        <v>1</v>
      </c>
      <c r="N154" s="151" t="s">
        <v>41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183</v>
      </c>
      <c r="AT154" s="154" t="s">
        <v>179</v>
      </c>
      <c r="AU154" s="154" t="s">
        <v>118</v>
      </c>
      <c r="AY154" s="17" t="s">
        <v>177</v>
      </c>
      <c r="BE154" s="155">
        <f>IF(N154="základná",J154,0)</f>
        <v>0</v>
      </c>
      <c r="BF154" s="155">
        <f>IF(N154="znížená",J154,0)</f>
        <v>0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7" t="s">
        <v>118</v>
      </c>
      <c r="BK154" s="155">
        <f>ROUND(I154*H154,2)</f>
        <v>0</v>
      </c>
      <c r="BL154" s="17" t="s">
        <v>183</v>
      </c>
      <c r="BM154" s="154" t="s">
        <v>213</v>
      </c>
    </row>
    <row r="155" spans="2:65" s="12" customFormat="1" ht="12">
      <c r="B155" s="156"/>
      <c r="D155" s="157" t="s">
        <v>185</v>
      </c>
      <c r="F155" s="159" t="s">
        <v>214</v>
      </c>
      <c r="H155" s="160">
        <v>37.014000000000003</v>
      </c>
      <c r="I155" s="161"/>
      <c r="L155" s="156"/>
      <c r="M155" s="162"/>
      <c r="T155" s="163"/>
      <c r="AT155" s="158" t="s">
        <v>185</v>
      </c>
      <c r="AU155" s="158" t="s">
        <v>118</v>
      </c>
      <c r="AV155" s="12" t="s">
        <v>118</v>
      </c>
      <c r="AW155" s="12" t="s">
        <v>3</v>
      </c>
      <c r="AX155" s="12" t="s">
        <v>83</v>
      </c>
      <c r="AY155" s="158" t="s">
        <v>177</v>
      </c>
    </row>
    <row r="156" spans="2:65" s="1" customFormat="1" ht="24.25" customHeight="1">
      <c r="B156" s="141"/>
      <c r="C156" s="142" t="s">
        <v>215</v>
      </c>
      <c r="D156" s="142" t="s">
        <v>179</v>
      </c>
      <c r="E156" s="143" t="s">
        <v>216</v>
      </c>
      <c r="F156" s="144" t="s">
        <v>217</v>
      </c>
      <c r="G156" s="145" t="s">
        <v>182</v>
      </c>
      <c r="H156" s="146">
        <v>158.02000000000001</v>
      </c>
      <c r="I156" s="147"/>
      <c r="J156" s="148">
        <f>ROUND(I156*H156,2)</f>
        <v>0</v>
      </c>
      <c r="K156" s="149"/>
      <c r="L156" s="32"/>
      <c r="M156" s="150" t="s">
        <v>1</v>
      </c>
      <c r="N156" s="151" t="s">
        <v>41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54" t="s">
        <v>183</v>
      </c>
      <c r="AT156" s="154" t="s">
        <v>179</v>
      </c>
      <c r="AU156" s="154" t="s">
        <v>118</v>
      </c>
      <c r="AY156" s="17" t="s">
        <v>177</v>
      </c>
      <c r="BE156" s="155">
        <f>IF(N156="základná",J156,0)</f>
        <v>0</v>
      </c>
      <c r="BF156" s="155">
        <f>IF(N156="znížená",J156,0)</f>
        <v>0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7" t="s">
        <v>118</v>
      </c>
      <c r="BK156" s="155">
        <f>ROUND(I156*H156,2)</f>
        <v>0</v>
      </c>
      <c r="BL156" s="17" t="s">
        <v>183</v>
      </c>
      <c r="BM156" s="154" t="s">
        <v>218</v>
      </c>
    </row>
    <row r="157" spans="2:65" s="12" customFormat="1" ht="12">
      <c r="B157" s="156"/>
      <c r="D157" s="157" t="s">
        <v>185</v>
      </c>
      <c r="E157" s="158" t="s">
        <v>1</v>
      </c>
      <c r="F157" s="159" t="s">
        <v>219</v>
      </c>
      <c r="H157" s="160">
        <v>158.02000000000001</v>
      </c>
      <c r="I157" s="161"/>
      <c r="L157" s="156"/>
      <c r="M157" s="162"/>
      <c r="T157" s="163"/>
      <c r="AT157" s="158" t="s">
        <v>185</v>
      </c>
      <c r="AU157" s="158" t="s">
        <v>118</v>
      </c>
      <c r="AV157" s="12" t="s">
        <v>118</v>
      </c>
      <c r="AW157" s="12" t="s">
        <v>30</v>
      </c>
      <c r="AX157" s="12" t="s">
        <v>83</v>
      </c>
      <c r="AY157" s="158" t="s">
        <v>177</v>
      </c>
    </row>
    <row r="158" spans="2:65" s="1" customFormat="1" ht="33" customHeight="1">
      <c r="B158" s="141"/>
      <c r="C158" s="142" t="s">
        <v>220</v>
      </c>
      <c r="D158" s="142" t="s">
        <v>179</v>
      </c>
      <c r="E158" s="143" t="s">
        <v>221</v>
      </c>
      <c r="F158" s="144" t="s">
        <v>222</v>
      </c>
      <c r="G158" s="145" t="s">
        <v>182</v>
      </c>
      <c r="H158" s="146">
        <v>158.02000000000001</v>
      </c>
      <c r="I158" s="147"/>
      <c r="J158" s="148">
        <f>ROUND(I158*H158,2)</f>
        <v>0</v>
      </c>
      <c r="K158" s="149"/>
      <c r="L158" s="32"/>
      <c r="M158" s="150" t="s">
        <v>1</v>
      </c>
      <c r="N158" s="151" t="s">
        <v>41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AR158" s="154" t="s">
        <v>183</v>
      </c>
      <c r="AT158" s="154" t="s">
        <v>179</v>
      </c>
      <c r="AU158" s="154" t="s">
        <v>118</v>
      </c>
      <c r="AY158" s="17" t="s">
        <v>177</v>
      </c>
      <c r="BE158" s="155">
        <f>IF(N158="základná",J158,0)</f>
        <v>0</v>
      </c>
      <c r="BF158" s="155">
        <f>IF(N158="znížená",J158,0)</f>
        <v>0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7" t="s">
        <v>118</v>
      </c>
      <c r="BK158" s="155">
        <f>ROUND(I158*H158,2)</f>
        <v>0</v>
      </c>
      <c r="BL158" s="17" t="s">
        <v>183</v>
      </c>
      <c r="BM158" s="154" t="s">
        <v>223</v>
      </c>
    </row>
    <row r="159" spans="2:65" s="12" customFormat="1" ht="12">
      <c r="B159" s="156"/>
      <c r="D159" s="157" t="s">
        <v>185</v>
      </c>
      <c r="E159" s="158" t="s">
        <v>1</v>
      </c>
      <c r="F159" s="159" t="s">
        <v>219</v>
      </c>
      <c r="H159" s="160">
        <v>158.02000000000001</v>
      </c>
      <c r="I159" s="161"/>
      <c r="L159" s="156"/>
      <c r="M159" s="162"/>
      <c r="T159" s="163"/>
      <c r="AT159" s="158" t="s">
        <v>185</v>
      </c>
      <c r="AU159" s="158" t="s">
        <v>118</v>
      </c>
      <c r="AV159" s="12" t="s">
        <v>118</v>
      </c>
      <c r="AW159" s="12" t="s">
        <v>30</v>
      </c>
      <c r="AX159" s="12" t="s">
        <v>83</v>
      </c>
      <c r="AY159" s="158" t="s">
        <v>177</v>
      </c>
    </row>
    <row r="160" spans="2:65" s="1" customFormat="1" ht="37.75" customHeight="1">
      <c r="B160" s="141"/>
      <c r="C160" s="142" t="s">
        <v>109</v>
      </c>
      <c r="D160" s="142" t="s">
        <v>179</v>
      </c>
      <c r="E160" s="143" t="s">
        <v>224</v>
      </c>
      <c r="F160" s="144" t="s">
        <v>225</v>
      </c>
      <c r="G160" s="145" t="s">
        <v>182</v>
      </c>
      <c r="H160" s="146">
        <v>1106.1400000000001</v>
      </c>
      <c r="I160" s="147"/>
      <c r="J160" s="148">
        <f>ROUND(I160*H160,2)</f>
        <v>0</v>
      </c>
      <c r="K160" s="149"/>
      <c r="L160" s="32"/>
      <c r="M160" s="150" t="s">
        <v>1</v>
      </c>
      <c r="N160" s="151" t="s">
        <v>41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AR160" s="154" t="s">
        <v>183</v>
      </c>
      <c r="AT160" s="154" t="s">
        <v>179</v>
      </c>
      <c r="AU160" s="154" t="s">
        <v>118</v>
      </c>
      <c r="AY160" s="17" t="s">
        <v>177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7" t="s">
        <v>118</v>
      </c>
      <c r="BK160" s="155">
        <f>ROUND(I160*H160,2)</f>
        <v>0</v>
      </c>
      <c r="BL160" s="17" t="s">
        <v>183</v>
      </c>
      <c r="BM160" s="154" t="s">
        <v>226</v>
      </c>
    </row>
    <row r="161" spans="2:65" s="1" customFormat="1" ht="24">
      <c r="B161" s="32"/>
      <c r="D161" s="157" t="s">
        <v>227</v>
      </c>
      <c r="F161" s="164" t="s">
        <v>228</v>
      </c>
      <c r="I161" s="165"/>
      <c r="L161" s="32"/>
      <c r="M161" s="166"/>
      <c r="T161" s="59"/>
      <c r="AT161" s="17" t="s">
        <v>227</v>
      </c>
      <c r="AU161" s="17" t="s">
        <v>118</v>
      </c>
    </row>
    <row r="162" spans="2:65" s="12" customFormat="1" ht="12">
      <c r="B162" s="156"/>
      <c r="D162" s="157" t="s">
        <v>185</v>
      </c>
      <c r="E162" s="158" t="s">
        <v>1</v>
      </c>
      <c r="F162" s="159" t="s">
        <v>219</v>
      </c>
      <c r="H162" s="160">
        <v>158.02000000000001</v>
      </c>
      <c r="I162" s="161"/>
      <c r="L162" s="156"/>
      <c r="M162" s="162"/>
      <c r="T162" s="163"/>
      <c r="AT162" s="158" t="s">
        <v>185</v>
      </c>
      <c r="AU162" s="158" t="s">
        <v>118</v>
      </c>
      <c r="AV162" s="12" t="s">
        <v>118</v>
      </c>
      <c r="AW162" s="12" t="s">
        <v>30</v>
      </c>
      <c r="AX162" s="12" t="s">
        <v>83</v>
      </c>
      <c r="AY162" s="158" t="s">
        <v>177</v>
      </c>
    </row>
    <row r="163" spans="2:65" s="12" customFormat="1" ht="12">
      <c r="B163" s="156"/>
      <c r="D163" s="157" t="s">
        <v>185</v>
      </c>
      <c r="F163" s="159" t="s">
        <v>229</v>
      </c>
      <c r="H163" s="160">
        <v>1106.1400000000001</v>
      </c>
      <c r="I163" s="161"/>
      <c r="L163" s="156"/>
      <c r="M163" s="162"/>
      <c r="T163" s="163"/>
      <c r="AT163" s="158" t="s">
        <v>185</v>
      </c>
      <c r="AU163" s="158" t="s">
        <v>118</v>
      </c>
      <c r="AV163" s="12" t="s">
        <v>118</v>
      </c>
      <c r="AW163" s="12" t="s">
        <v>3</v>
      </c>
      <c r="AX163" s="12" t="s">
        <v>83</v>
      </c>
      <c r="AY163" s="158" t="s">
        <v>177</v>
      </c>
    </row>
    <row r="164" spans="2:65" s="1" customFormat="1" ht="16.5" customHeight="1">
      <c r="B164" s="141"/>
      <c r="C164" s="142" t="s">
        <v>112</v>
      </c>
      <c r="D164" s="142" t="s">
        <v>179</v>
      </c>
      <c r="E164" s="143" t="s">
        <v>230</v>
      </c>
      <c r="F164" s="144" t="s">
        <v>231</v>
      </c>
      <c r="G164" s="145" t="s">
        <v>182</v>
      </c>
      <c r="H164" s="146">
        <v>158.02000000000001</v>
      </c>
      <c r="I164" s="147"/>
      <c r="J164" s="148">
        <f>ROUND(I164*H164,2)</f>
        <v>0</v>
      </c>
      <c r="K164" s="149"/>
      <c r="L164" s="32"/>
      <c r="M164" s="150" t="s">
        <v>1</v>
      </c>
      <c r="N164" s="151" t="s">
        <v>41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54" t="s">
        <v>183</v>
      </c>
      <c r="AT164" s="154" t="s">
        <v>179</v>
      </c>
      <c r="AU164" s="154" t="s">
        <v>118</v>
      </c>
      <c r="AY164" s="17" t="s">
        <v>177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7" t="s">
        <v>118</v>
      </c>
      <c r="BK164" s="155">
        <f>ROUND(I164*H164,2)</f>
        <v>0</v>
      </c>
      <c r="BL164" s="17" t="s">
        <v>183</v>
      </c>
      <c r="BM164" s="154" t="s">
        <v>232</v>
      </c>
    </row>
    <row r="165" spans="2:65" s="12" customFormat="1" ht="12">
      <c r="B165" s="156"/>
      <c r="D165" s="157" t="s">
        <v>185</v>
      </c>
      <c r="E165" s="158" t="s">
        <v>1</v>
      </c>
      <c r="F165" s="159" t="s">
        <v>219</v>
      </c>
      <c r="H165" s="160">
        <v>158.02000000000001</v>
      </c>
      <c r="I165" s="161"/>
      <c r="L165" s="156"/>
      <c r="M165" s="162"/>
      <c r="T165" s="163"/>
      <c r="AT165" s="158" t="s">
        <v>185</v>
      </c>
      <c r="AU165" s="158" t="s">
        <v>118</v>
      </c>
      <c r="AV165" s="12" t="s">
        <v>118</v>
      </c>
      <c r="AW165" s="12" t="s">
        <v>30</v>
      </c>
      <c r="AX165" s="12" t="s">
        <v>83</v>
      </c>
      <c r="AY165" s="158" t="s">
        <v>177</v>
      </c>
    </row>
    <row r="166" spans="2:65" s="1" customFormat="1" ht="24.25" customHeight="1">
      <c r="B166" s="141"/>
      <c r="C166" s="142" t="s">
        <v>233</v>
      </c>
      <c r="D166" s="142" t="s">
        <v>179</v>
      </c>
      <c r="E166" s="143" t="s">
        <v>234</v>
      </c>
      <c r="F166" s="144" t="s">
        <v>235</v>
      </c>
      <c r="G166" s="145" t="s">
        <v>236</v>
      </c>
      <c r="H166" s="146">
        <v>284.43599999999998</v>
      </c>
      <c r="I166" s="147"/>
      <c r="J166" s="148">
        <f>ROUND(I166*H166,2)</f>
        <v>0</v>
      </c>
      <c r="K166" s="149"/>
      <c r="L166" s="32"/>
      <c r="M166" s="150" t="s">
        <v>1</v>
      </c>
      <c r="N166" s="151" t="s">
        <v>41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54" t="s">
        <v>183</v>
      </c>
      <c r="AT166" s="154" t="s">
        <v>179</v>
      </c>
      <c r="AU166" s="154" t="s">
        <v>118</v>
      </c>
      <c r="AY166" s="17" t="s">
        <v>177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ROUND(I166*H166,2)</f>
        <v>0</v>
      </c>
      <c r="BL166" s="17" t="s">
        <v>183</v>
      </c>
      <c r="BM166" s="154" t="s">
        <v>237</v>
      </c>
    </row>
    <row r="167" spans="2:65" s="12" customFormat="1" ht="24">
      <c r="B167" s="156"/>
      <c r="D167" s="157" t="s">
        <v>185</v>
      </c>
      <c r="E167" s="158" t="s">
        <v>1</v>
      </c>
      <c r="F167" s="159" t="s">
        <v>238</v>
      </c>
      <c r="H167" s="160">
        <v>284.43599999999998</v>
      </c>
      <c r="I167" s="161"/>
      <c r="L167" s="156"/>
      <c r="M167" s="162"/>
      <c r="T167" s="163"/>
      <c r="AT167" s="158" t="s">
        <v>185</v>
      </c>
      <c r="AU167" s="158" t="s">
        <v>118</v>
      </c>
      <c r="AV167" s="12" t="s">
        <v>118</v>
      </c>
      <c r="AW167" s="12" t="s">
        <v>30</v>
      </c>
      <c r="AX167" s="12" t="s">
        <v>83</v>
      </c>
      <c r="AY167" s="158" t="s">
        <v>177</v>
      </c>
    </row>
    <row r="168" spans="2:65" s="1" customFormat="1" ht="24.25" customHeight="1">
      <c r="B168" s="141"/>
      <c r="C168" s="142" t="s">
        <v>239</v>
      </c>
      <c r="D168" s="142" t="s">
        <v>179</v>
      </c>
      <c r="E168" s="143" t="s">
        <v>240</v>
      </c>
      <c r="F168" s="144" t="s">
        <v>241</v>
      </c>
      <c r="G168" s="145" t="s">
        <v>116</v>
      </c>
      <c r="H168" s="146">
        <v>422.5</v>
      </c>
      <c r="I168" s="147"/>
      <c r="J168" s="148">
        <f>ROUND(I168*H168,2)</f>
        <v>0</v>
      </c>
      <c r="K168" s="149"/>
      <c r="L168" s="32"/>
      <c r="M168" s="150" t="s">
        <v>1</v>
      </c>
      <c r="N168" s="151" t="s">
        <v>41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54" t="s">
        <v>183</v>
      </c>
      <c r="AT168" s="154" t="s">
        <v>179</v>
      </c>
      <c r="AU168" s="154" t="s">
        <v>118</v>
      </c>
      <c r="AY168" s="17" t="s">
        <v>177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7" t="s">
        <v>118</v>
      </c>
      <c r="BK168" s="155">
        <f>ROUND(I168*H168,2)</f>
        <v>0</v>
      </c>
      <c r="BL168" s="17" t="s">
        <v>183</v>
      </c>
      <c r="BM168" s="154" t="s">
        <v>242</v>
      </c>
    </row>
    <row r="169" spans="2:65" s="12" customFormat="1" ht="12">
      <c r="B169" s="156"/>
      <c r="D169" s="157" t="s">
        <v>185</v>
      </c>
      <c r="E169" s="158" t="s">
        <v>1</v>
      </c>
      <c r="F169" s="159" t="s">
        <v>243</v>
      </c>
      <c r="H169" s="160">
        <v>422.5</v>
      </c>
      <c r="I169" s="161"/>
      <c r="L169" s="156"/>
      <c r="M169" s="162"/>
      <c r="T169" s="163"/>
      <c r="AT169" s="158" t="s">
        <v>185</v>
      </c>
      <c r="AU169" s="158" t="s">
        <v>118</v>
      </c>
      <c r="AV169" s="12" t="s">
        <v>118</v>
      </c>
      <c r="AW169" s="12" t="s">
        <v>30</v>
      </c>
      <c r="AX169" s="12" t="s">
        <v>83</v>
      </c>
      <c r="AY169" s="158" t="s">
        <v>177</v>
      </c>
    </row>
    <row r="170" spans="2:65" s="11" customFormat="1" ht="22.75" customHeight="1">
      <c r="B170" s="130"/>
      <c r="D170" s="131" t="s">
        <v>74</v>
      </c>
      <c r="E170" s="139" t="s">
        <v>118</v>
      </c>
      <c r="F170" s="139" t="s">
        <v>244</v>
      </c>
      <c r="I170" s="133"/>
      <c r="J170" s="140">
        <f>BK170</f>
        <v>0</v>
      </c>
      <c r="L170" s="130"/>
      <c r="M170" s="134"/>
      <c r="P170" s="135">
        <f>SUM(P171:P205)</f>
        <v>0</v>
      </c>
      <c r="R170" s="135">
        <f>SUM(R171:R205)</f>
        <v>982.50290818999997</v>
      </c>
      <c r="T170" s="136">
        <f>SUM(T171:T205)</f>
        <v>0</v>
      </c>
      <c r="AR170" s="131" t="s">
        <v>83</v>
      </c>
      <c r="AT170" s="137" t="s">
        <v>74</v>
      </c>
      <c r="AU170" s="137" t="s">
        <v>83</v>
      </c>
      <c r="AY170" s="131" t="s">
        <v>177</v>
      </c>
      <c r="BK170" s="138">
        <f>SUM(BK171:BK205)</f>
        <v>0</v>
      </c>
    </row>
    <row r="171" spans="2:65" s="1" customFormat="1" ht="24.25" customHeight="1">
      <c r="B171" s="141"/>
      <c r="C171" s="142" t="s">
        <v>245</v>
      </c>
      <c r="D171" s="142" t="s">
        <v>179</v>
      </c>
      <c r="E171" s="143" t="s">
        <v>246</v>
      </c>
      <c r="F171" s="144" t="s">
        <v>247</v>
      </c>
      <c r="G171" s="145" t="s">
        <v>182</v>
      </c>
      <c r="H171" s="146">
        <v>139.86600000000001</v>
      </c>
      <c r="I171" s="147"/>
      <c r="J171" s="148">
        <f>ROUND(I171*H171,2)</f>
        <v>0</v>
      </c>
      <c r="K171" s="149"/>
      <c r="L171" s="32"/>
      <c r="M171" s="150" t="s">
        <v>1</v>
      </c>
      <c r="N171" s="151" t="s">
        <v>41</v>
      </c>
      <c r="P171" s="152">
        <f>O171*H171</f>
        <v>0</v>
      </c>
      <c r="Q171" s="152">
        <v>2.0699999999999998</v>
      </c>
      <c r="R171" s="152">
        <f>Q171*H171</f>
        <v>289.52262000000002</v>
      </c>
      <c r="S171" s="152">
        <v>0</v>
      </c>
      <c r="T171" s="153">
        <f>S171*H171</f>
        <v>0</v>
      </c>
      <c r="AR171" s="154" t="s">
        <v>183</v>
      </c>
      <c r="AT171" s="154" t="s">
        <v>179</v>
      </c>
      <c r="AU171" s="154" t="s">
        <v>118</v>
      </c>
      <c r="AY171" s="17" t="s">
        <v>177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7" t="s">
        <v>118</v>
      </c>
      <c r="BK171" s="155">
        <f>ROUND(I171*H171,2)</f>
        <v>0</v>
      </c>
      <c r="BL171" s="17" t="s">
        <v>183</v>
      </c>
      <c r="BM171" s="154" t="s">
        <v>248</v>
      </c>
    </row>
    <row r="172" spans="2:65" s="12" customFormat="1" ht="12">
      <c r="B172" s="156"/>
      <c r="D172" s="157" t="s">
        <v>185</v>
      </c>
      <c r="E172" s="158" t="s">
        <v>1</v>
      </c>
      <c r="F172" s="159" t="s">
        <v>249</v>
      </c>
      <c r="H172" s="160">
        <v>126.81</v>
      </c>
      <c r="I172" s="161"/>
      <c r="L172" s="156"/>
      <c r="M172" s="162"/>
      <c r="T172" s="163"/>
      <c r="AT172" s="158" t="s">
        <v>185</v>
      </c>
      <c r="AU172" s="158" t="s">
        <v>118</v>
      </c>
      <c r="AV172" s="12" t="s">
        <v>118</v>
      </c>
      <c r="AW172" s="12" t="s">
        <v>30</v>
      </c>
      <c r="AX172" s="12" t="s">
        <v>75</v>
      </c>
      <c r="AY172" s="158" t="s">
        <v>177</v>
      </c>
    </row>
    <row r="173" spans="2:65" s="12" customFormat="1" ht="12">
      <c r="B173" s="156"/>
      <c r="D173" s="157" t="s">
        <v>185</v>
      </c>
      <c r="E173" s="158" t="s">
        <v>1</v>
      </c>
      <c r="F173" s="159" t="s">
        <v>250</v>
      </c>
      <c r="H173" s="160">
        <v>13.055999999999999</v>
      </c>
      <c r="I173" s="161"/>
      <c r="L173" s="156"/>
      <c r="M173" s="162"/>
      <c r="T173" s="163"/>
      <c r="AT173" s="158" t="s">
        <v>185</v>
      </c>
      <c r="AU173" s="158" t="s">
        <v>118</v>
      </c>
      <c r="AV173" s="12" t="s">
        <v>118</v>
      </c>
      <c r="AW173" s="12" t="s">
        <v>30</v>
      </c>
      <c r="AX173" s="12" t="s">
        <v>75</v>
      </c>
      <c r="AY173" s="158" t="s">
        <v>177</v>
      </c>
    </row>
    <row r="174" spans="2:65" s="13" customFormat="1" ht="12">
      <c r="B174" s="167"/>
      <c r="D174" s="157" t="s">
        <v>185</v>
      </c>
      <c r="E174" s="168" t="s">
        <v>1</v>
      </c>
      <c r="F174" s="169" t="s">
        <v>251</v>
      </c>
      <c r="H174" s="170">
        <v>139.86600000000001</v>
      </c>
      <c r="I174" s="171"/>
      <c r="L174" s="167"/>
      <c r="M174" s="172"/>
      <c r="T174" s="173"/>
      <c r="AT174" s="168" t="s">
        <v>185</v>
      </c>
      <c r="AU174" s="168" t="s">
        <v>118</v>
      </c>
      <c r="AV174" s="13" t="s">
        <v>183</v>
      </c>
      <c r="AW174" s="13" t="s">
        <v>30</v>
      </c>
      <c r="AX174" s="13" t="s">
        <v>83</v>
      </c>
      <c r="AY174" s="168" t="s">
        <v>177</v>
      </c>
    </row>
    <row r="175" spans="2:65" s="1" customFormat="1" ht="24.25" customHeight="1">
      <c r="B175" s="141"/>
      <c r="C175" s="142" t="s">
        <v>252</v>
      </c>
      <c r="D175" s="142" t="s">
        <v>179</v>
      </c>
      <c r="E175" s="143" t="s">
        <v>253</v>
      </c>
      <c r="F175" s="144" t="s">
        <v>254</v>
      </c>
      <c r="G175" s="145" t="s">
        <v>182</v>
      </c>
      <c r="H175" s="146">
        <v>117.602</v>
      </c>
      <c r="I175" s="147"/>
      <c r="J175" s="148">
        <f>ROUND(I175*H175,2)</f>
        <v>0</v>
      </c>
      <c r="K175" s="149"/>
      <c r="L175" s="32"/>
      <c r="M175" s="150" t="s">
        <v>1</v>
      </c>
      <c r="N175" s="151" t="s">
        <v>41</v>
      </c>
      <c r="P175" s="152">
        <f>O175*H175</f>
        <v>0</v>
      </c>
      <c r="Q175" s="152">
        <v>2.4157199999999999</v>
      </c>
      <c r="R175" s="152">
        <f>Q175*H175</f>
        <v>284.09350344000001</v>
      </c>
      <c r="S175" s="152">
        <v>0</v>
      </c>
      <c r="T175" s="153">
        <f>S175*H175</f>
        <v>0</v>
      </c>
      <c r="AR175" s="154" t="s">
        <v>183</v>
      </c>
      <c r="AT175" s="154" t="s">
        <v>179</v>
      </c>
      <c r="AU175" s="154" t="s">
        <v>118</v>
      </c>
      <c r="AY175" s="17" t="s">
        <v>177</v>
      </c>
      <c r="BE175" s="155">
        <f>IF(N175="základná",J175,0)</f>
        <v>0</v>
      </c>
      <c r="BF175" s="155">
        <f>IF(N175="znížená",J175,0)</f>
        <v>0</v>
      </c>
      <c r="BG175" s="155">
        <f>IF(N175="zákl. prenesená",J175,0)</f>
        <v>0</v>
      </c>
      <c r="BH175" s="155">
        <f>IF(N175="zníž. prenesená",J175,0)</f>
        <v>0</v>
      </c>
      <c r="BI175" s="155">
        <f>IF(N175="nulová",J175,0)</f>
        <v>0</v>
      </c>
      <c r="BJ175" s="17" t="s">
        <v>118</v>
      </c>
      <c r="BK175" s="155">
        <f>ROUND(I175*H175,2)</f>
        <v>0</v>
      </c>
      <c r="BL175" s="17" t="s">
        <v>183</v>
      </c>
      <c r="BM175" s="154" t="s">
        <v>255</v>
      </c>
    </row>
    <row r="176" spans="2:65" s="12" customFormat="1" ht="12">
      <c r="B176" s="156"/>
      <c r="D176" s="157" t="s">
        <v>185</v>
      </c>
      <c r="E176" s="158" t="s">
        <v>1</v>
      </c>
      <c r="F176" s="159" t="s">
        <v>256</v>
      </c>
      <c r="H176" s="160">
        <v>98.602000000000004</v>
      </c>
      <c r="I176" s="161"/>
      <c r="L176" s="156"/>
      <c r="M176" s="162"/>
      <c r="T176" s="163"/>
      <c r="AT176" s="158" t="s">
        <v>185</v>
      </c>
      <c r="AU176" s="158" t="s">
        <v>118</v>
      </c>
      <c r="AV176" s="12" t="s">
        <v>118</v>
      </c>
      <c r="AW176" s="12" t="s">
        <v>30</v>
      </c>
      <c r="AX176" s="12" t="s">
        <v>75</v>
      </c>
      <c r="AY176" s="158" t="s">
        <v>177</v>
      </c>
    </row>
    <row r="177" spans="2:65" s="12" customFormat="1" ht="12">
      <c r="B177" s="156"/>
      <c r="D177" s="157" t="s">
        <v>185</v>
      </c>
      <c r="E177" s="158" t="s">
        <v>1</v>
      </c>
      <c r="F177" s="159" t="s">
        <v>257</v>
      </c>
      <c r="H177" s="160">
        <v>19</v>
      </c>
      <c r="I177" s="161"/>
      <c r="L177" s="156"/>
      <c r="M177" s="162"/>
      <c r="T177" s="163"/>
      <c r="AT177" s="158" t="s">
        <v>185</v>
      </c>
      <c r="AU177" s="158" t="s">
        <v>118</v>
      </c>
      <c r="AV177" s="12" t="s">
        <v>118</v>
      </c>
      <c r="AW177" s="12" t="s">
        <v>30</v>
      </c>
      <c r="AX177" s="12" t="s">
        <v>75</v>
      </c>
      <c r="AY177" s="158" t="s">
        <v>177</v>
      </c>
    </row>
    <row r="178" spans="2:65" s="13" customFormat="1" ht="12">
      <c r="B178" s="167"/>
      <c r="D178" s="157" t="s">
        <v>185</v>
      </c>
      <c r="E178" s="168" t="s">
        <v>1</v>
      </c>
      <c r="F178" s="169" t="s">
        <v>251</v>
      </c>
      <c r="H178" s="170">
        <v>117.602</v>
      </c>
      <c r="I178" s="171"/>
      <c r="L178" s="167"/>
      <c r="M178" s="172"/>
      <c r="T178" s="173"/>
      <c r="AT178" s="168" t="s">
        <v>185</v>
      </c>
      <c r="AU178" s="168" t="s">
        <v>118</v>
      </c>
      <c r="AV178" s="13" t="s">
        <v>183</v>
      </c>
      <c r="AW178" s="13" t="s">
        <v>30</v>
      </c>
      <c r="AX178" s="13" t="s">
        <v>83</v>
      </c>
      <c r="AY178" s="168" t="s">
        <v>177</v>
      </c>
    </row>
    <row r="179" spans="2:65" s="1" customFormat="1" ht="21.75" customHeight="1">
      <c r="B179" s="141"/>
      <c r="C179" s="142" t="s">
        <v>258</v>
      </c>
      <c r="D179" s="142" t="s">
        <v>179</v>
      </c>
      <c r="E179" s="143" t="s">
        <v>259</v>
      </c>
      <c r="F179" s="144" t="s">
        <v>260</v>
      </c>
      <c r="G179" s="145" t="s">
        <v>116</v>
      </c>
      <c r="H179" s="146">
        <v>27.06</v>
      </c>
      <c r="I179" s="147"/>
      <c r="J179" s="148">
        <f>ROUND(I179*H179,2)</f>
        <v>0</v>
      </c>
      <c r="K179" s="149"/>
      <c r="L179" s="32"/>
      <c r="M179" s="150" t="s">
        <v>1</v>
      </c>
      <c r="N179" s="151" t="s">
        <v>41</v>
      </c>
      <c r="P179" s="152">
        <f>O179*H179</f>
        <v>0</v>
      </c>
      <c r="Q179" s="152">
        <v>1.6000000000000001E-3</v>
      </c>
      <c r="R179" s="152">
        <f>Q179*H179</f>
        <v>4.3296000000000001E-2</v>
      </c>
      <c r="S179" s="152">
        <v>0</v>
      </c>
      <c r="T179" s="153">
        <f>S179*H179</f>
        <v>0</v>
      </c>
      <c r="AR179" s="154" t="s">
        <v>183</v>
      </c>
      <c r="AT179" s="154" t="s">
        <v>179</v>
      </c>
      <c r="AU179" s="154" t="s">
        <v>118</v>
      </c>
      <c r="AY179" s="17" t="s">
        <v>177</v>
      </c>
      <c r="BE179" s="155">
        <f>IF(N179="základná",J179,0)</f>
        <v>0</v>
      </c>
      <c r="BF179" s="155">
        <f>IF(N179="znížená",J179,0)</f>
        <v>0</v>
      </c>
      <c r="BG179" s="155">
        <f>IF(N179="zákl. prenesená",J179,0)</f>
        <v>0</v>
      </c>
      <c r="BH179" s="155">
        <f>IF(N179="zníž. prenesená",J179,0)</f>
        <v>0</v>
      </c>
      <c r="BI179" s="155">
        <f>IF(N179="nulová",J179,0)</f>
        <v>0</v>
      </c>
      <c r="BJ179" s="17" t="s">
        <v>118</v>
      </c>
      <c r="BK179" s="155">
        <f>ROUND(I179*H179,2)</f>
        <v>0</v>
      </c>
      <c r="BL179" s="17" t="s">
        <v>183</v>
      </c>
      <c r="BM179" s="154" t="s">
        <v>261</v>
      </c>
    </row>
    <row r="180" spans="2:65" s="12" customFormat="1" ht="12">
      <c r="B180" s="156"/>
      <c r="D180" s="157" t="s">
        <v>185</v>
      </c>
      <c r="E180" s="158" t="s">
        <v>1</v>
      </c>
      <c r="F180" s="159" t="s">
        <v>262</v>
      </c>
      <c r="H180" s="160">
        <v>19.86</v>
      </c>
      <c r="I180" s="161"/>
      <c r="L180" s="156"/>
      <c r="M180" s="162"/>
      <c r="T180" s="163"/>
      <c r="AT180" s="158" t="s">
        <v>185</v>
      </c>
      <c r="AU180" s="158" t="s">
        <v>118</v>
      </c>
      <c r="AV180" s="12" t="s">
        <v>118</v>
      </c>
      <c r="AW180" s="12" t="s">
        <v>30</v>
      </c>
      <c r="AX180" s="12" t="s">
        <v>75</v>
      </c>
      <c r="AY180" s="158" t="s">
        <v>177</v>
      </c>
    </row>
    <row r="181" spans="2:65" s="12" customFormat="1" ht="12">
      <c r="B181" s="156"/>
      <c r="D181" s="157" t="s">
        <v>185</v>
      </c>
      <c r="E181" s="158" t="s">
        <v>1</v>
      </c>
      <c r="F181" s="159" t="s">
        <v>263</v>
      </c>
      <c r="H181" s="160">
        <v>7.2</v>
      </c>
      <c r="I181" s="161"/>
      <c r="L181" s="156"/>
      <c r="M181" s="162"/>
      <c r="T181" s="163"/>
      <c r="AT181" s="158" t="s">
        <v>185</v>
      </c>
      <c r="AU181" s="158" t="s">
        <v>118</v>
      </c>
      <c r="AV181" s="12" t="s">
        <v>118</v>
      </c>
      <c r="AW181" s="12" t="s">
        <v>30</v>
      </c>
      <c r="AX181" s="12" t="s">
        <v>75</v>
      </c>
      <c r="AY181" s="158" t="s">
        <v>177</v>
      </c>
    </row>
    <row r="182" spans="2:65" s="13" customFormat="1" ht="12">
      <c r="B182" s="167"/>
      <c r="D182" s="157" t="s">
        <v>185</v>
      </c>
      <c r="E182" s="168" t="s">
        <v>1</v>
      </c>
      <c r="F182" s="169" t="s">
        <v>251</v>
      </c>
      <c r="H182" s="170">
        <v>27.06</v>
      </c>
      <c r="I182" s="171"/>
      <c r="L182" s="167"/>
      <c r="M182" s="172"/>
      <c r="T182" s="173"/>
      <c r="AT182" s="168" t="s">
        <v>185</v>
      </c>
      <c r="AU182" s="168" t="s">
        <v>118</v>
      </c>
      <c r="AV182" s="13" t="s">
        <v>183</v>
      </c>
      <c r="AW182" s="13" t="s">
        <v>30</v>
      </c>
      <c r="AX182" s="13" t="s">
        <v>83</v>
      </c>
      <c r="AY182" s="168" t="s">
        <v>177</v>
      </c>
    </row>
    <row r="183" spans="2:65" s="1" customFormat="1" ht="21.75" customHeight="1">
      <c r="B183" s="141"/>
      <c r="C183" s="142" t="s">
        <v>264</v>
      </c>
      <c r="D183" s="142" t="s">
        <v>179</v>
      </c>
      <c r="E183" s="143" t="s">
        <v>265</v>
      </c>
      <c r="F183" s="144" t="s">
        <v>266</v>
      </c>
      <c r="G183" s="145" t="s">
        <v>116</v>
      </c>
      <c r="H183" s="146">
        <v>27.06</v>
      </c>
      <c r="I183" s="147"/>
      <c r="J183" s="148">
        <f>ROUND(I183*H183,2)</f>
        <v>0</v>
      </c>
      <c r="K183" s="149"/>
      <c r="L183" s="32"/>
      <c r="M183" s="150" t="s">
        <v>1</v>
      </c>
      <c r="N183" s="151" t="s">
        <v>41</v>
      </c>
      <c r="P183" s="152">
        <f>O183*H183</f>
        <v>0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AR183" s="154" t="s">
        <v>183</v>
      </c>
      <c r="AT183" s="154" t="s">
        <v>179</v>
      </c>
      <c r="AU183" s="154" t="s">
        <v>118</v>
      </c>
      <c r="AY183" s="17" t="s">
        <v>177</v>
      </c>
      <c r="BE183" s="155">
        <f>IF(N183="základná",J183,0)</f>
        <v>0</v>
      </c>
      <c r="BF183" s="155">
        <f>IF(N183="znížená",J183,0)</f>
        <v>0</v>
      </c>
      <c r="BG183" s="155">
        <f>IF(N183="zákl. prenesená",J183,0)</f>
        <v>0</v>
      </c>
      <c r="BH183" s="155">
        <f>IF(N183="zníž. prenesená",J183,0)</f>
        <v>0</v>
      </c>
      <c r="BI183" s="155">
        <f>IF(N183="nulová",J183,0)</f>
        <v>0</v>
      </c>
      <c r="BJ183" s="17" t="s">
        <v>118</v>
      </c>
      <c r="BK183" s="155">
        <f>ROUND(I183*H183,2)</f>
        <v>0</v>
      </c>
      <c r="BL183" s="17" t="s">
        <v>183</v>
      </c>
      <c r="BM183" s="154" t="s">
        <v>267</v>
      </c>
    </row>
    <row r="184" spans="2:65" s="1" customFormat="1" ht="16.5" customHeight="1">
      <c r="B184" s="141"/>
      <c r="C184" s="142" t="s">
        <v>268</v>
      </c>
      <c r="D184" s="142" t="s">
        <v>179</v>
      </c>
      <c r="E184" s="143" t="s">
        <v>269</v>
      </c>
      <c r="F184" s="144" t="s">
        <v>270</v>
      </c>
      <c r="G184" s="145" t="s">
        <v>236</v>
      </c>
      <c r="H184" s="146">
        <v>1.9</v>
      </c>
      <c r="I184" s="147"/>
      <c r="J184" s="148">
        <f>ROUND(I184*H184,2)</f>
        <v>0</v>
      </c>
      <c r="K184" s="149"/>
      <c r="L184" s="32"/>
      <c r="M184" s="150" t="s">
        <v>1</v>
      </c>
      <c r="N184" s="151" t="s">
        <v>41</v>
      </c>
      <c r="P184" s="152">
        <f>O184*H184</f>
        <v>0</v>
      </c>
      <c r="Q184" s="152">
        <v>1.01895</v>
      </c>
      <c r="R184" s="152">
        <f>Q184*H184</f>
        <v>1.936005</v>
      </c>
      <c r="S184" s="152">
        <v>0</v>
      </c>
      <c r="T184" s="153">
        <f>S184*H184</f>
        <v>0</v>
      </c>
      <c r="AR184" s="154" t="s">
        <v>183</v>
      </c>
      <c r="AT184" s="154" t="s">
        <v>179</v>
      </c>
      <c r="AU184" s="154" t="s">
        <v>118</v>
      </c>
      <c r="AY184" s="17" t="s">
        <v>177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7" t="s">
        <v>118</v>
      </c>
      <c r="BK184" s="155">
        <f>ROUND(I184*H184,2)</f>
        <v>0</v>
      </c>
      <c r="BL184" s="17" t="s">
        <v>183</v>
      </c>
      <c r="BM184" s="154" t="s">
        <v>271</v>
      </c>
    </row>
    <row r="185" spans="2:65" s="12" customFormat="1" ht="12">
      <c r="B185" s="156"/>
      <c r="D185" s="157" t="s">
        <v>185</v>
      </c>
      <c r="E185" s="158" t="s">
        <v>1</v>
      </c>
      <c r="F185" s="159" t="s">
        <v>272</v>
      </c>
      <c r="H185" s="160">
        <v>1.9</v>
      </c>
      <c r="I185" s="161"/>
      <c r="L185" s="156"/>
      <c r="M185" s="162"/>
      <c r="T185" s="163"/>
      <c r="AT185" s="158" t="s">
        <v>185</v>
      </c>
      <c r="AU185" s="158" t="s">
        <v>118</v>
      </c>
      <c r="AV185" s="12" t="s">
        <v>118</v>
      </c>
      <c r="AW185" s="12" t="s">
        <v>30</v>
      </c>
      <c r="AX185" s="12" t="s">
        <v>83</v>
      </c>
      <c r="AY185" s="158" t="s">
        <v>177</v>
      </c>
    </row>
    <row r="186" spans="2:65" s="1" customFormat="1" ht="33" customHeight="1">
      <c r="B186" s="141"/>
      <c r="C186" s="142" t="s">
        <v>273</v>
      </c>
      <c r="D186" s="142" t="s">
        <v>179</v>
      </c>
      <c r="E186" s="143" t="s">
        <v>274</v>
      </c>
      <c r="F186" s="144" t="s">
        <v>275</v>
      </c>
      <c r="G186" s="145" t="s">
        <v>116</v>
      </c>
      <c r="H186" s="146">
        <v>493.01</v>
      </c>
      <c r="I186" s="147"/>
      <c r="J186" s="148">
        <f>ROUND(I186*H186,2)</f>
        <v>0</v>
      </c>
      <c r="K186" s="149"/>
      <c r="L186" s="32"/>
      <c r="M186" s="150" t="s">
        <v>1</v>
      </c>
      <c r="N186" s="151" t="s">
        <v>41</v>
      </c>
      <c r="P186" s="152">
        <f>O186*H186</f>
        <v>0</v>
      </c>
      <c r="Q186" s="152">
        <v>6.2700000000000004E-3</v>
      </c>
      <c r="R186" s="152">
        <f>Q186*H186</f>
        <v>3.0911727</v>
      </c>
      <c r="S186" s="152">
        <v>0</v>
      </c>
      <c r="T186" s="153">
        <f>S186*H186</f>
        <v>0</v>
      </c>
      <c r="AR186" s="154" t="s">
        <v>183</v>
      </c>
      <c r="AT186" s="154" t="s">
        <v>179</v>
      </c>
      <c r="AU186" s="154" t="s">
        <v>118</v>
      </c>
      <c r="AY186" s="17" t="s">
        <v>177</v>
      </c>
      <c r="BE186" s="155">
        <f>IF(N186="základná",J186,0)</f>
        <v>0</v>
      </c>
      <c r="BF186" s="155">
        <f>IF(N186="znížená",J186,0)</f>
        <v>0</v>
      </c>
      <c r="BG186" s="155">
        <f>IF(N186="zákl. prenesená",J186,0)</f>
        <v>0</v>
      </c>
      <c r="BH186" s="155">
        <f>IF(N186="zníž. prenesená",J186,0)</f>
        <v>0</v>
      </c>
      <c r="BI186" s="155">
        <f>IF(N186="nulová",J186,0)</f>
        <v>0</v>
      </c>
      <c r="BJ186" s="17" t="s">
        <v>118</v>
      </c>
      <c r="BK186" s="155">
        <f>ROUND(I186*H186,2)</f>
        <v>0</v>
      </c>
      <c r="BL186" s="17" t="s">
        <v>183</v>
      </c>
      <c r="BM186" s="154" t="s">
        <v>276</v>
      </c>
    </row>
    <row r="187" spans="2:65" s="12" customFormat="1" ht="12">
      <c r="B187" s="156"/>
      <c r="D187" s="157" t="s">
        <v>185</v>
      </c>
      <c r="E187" s="158" t="s">
        <v>1</v>
      </c>
      <c r="F187" s="159" t="s">
        <v>277</v>
      </c>
      <c r="H187" s="160">
        <v>493.01</v>
      </c>
      <c r="I187" s="161"/>
      <c r="L187" s="156"/>
      <c r="M187" s="162"/>
      <c r="T187" s="163"/>
      <c r="AT187" s="158" t="s">
        <v>185</v>
      </c>
      <c r="AU187" s="158" t="s">
        <v>118</v>
      </c>
      <c r="AV187" s="12" t="s">
        <v>118</v>
      </c>
      <c r="AW187" s="12" t="s">
        <v>30</v>
      </c>
      <c r="AX187" s="12" t="s">
        <v>83</v>
      </c>
      <c r="AY187" s="158" t="s">
        <v>177</v>
      </c>
    </row>
    <row r="188" spans="2:65" s="1" customFormat="1" ht="37.75" customHeight="1">
      <c r="B188" s="141"/>
      <c r="C188" s="142" t="s">
        <v>7</v>
      </c>
      <c r="D188" s="142" t="s">
        <v>179</v>
      </c>
      <c r="E188" s="143" t="s">
        <v>278</v>
      </c>
      <c r="F188" s="144" t="s">
        <v>279</v>
      </c>
      <c r="G188" s="145" t="s">
        <v>280</v>
      </c>
      <c r="H188" s="146">
        <v>485</v>
      </c>
      <c r="I188" s="147"/>
      <c r="J188" s="148">
        <f>ROUND(I188*H188,2)</f>
        <v>0</v>
      </c>
      <c r="K188" s="149"/>
      <c r="L188" s="32"/>
      <c r="M188" s="150" t="s">
        <v>1</v>
      </c>
      <c r="N188" s="151" t="s">
        <v>41</v>
      </c>
      <c r="P188" s="152">
        <f>O188*H188</f>
        <v>0</v>
      </c>
      <c r="Q188" s="152">
        <v>4.0000000000000003E-5</v>
      </c>
      <c r="R188" s="152">
        <f>Q188*H188</f>
        <v>1.9400000000000001E-2</v>
      </c>
      <c r="S188" s="152">
        <v>0</v>
      </c>
      <c r="T188" s="153">
        <f>S188*H188</f>
        <v>0</v>
      </c>
      <c r="AR188" s="154" t="s">
        <v>183</v>
      </c>
      <c r="AT188" s="154" t="s">
        <v>179</v>
      </c>
      <c r="AU188" s="154" t="s">
        <v>118</v>
      </c>
      <c r="AY188" s="17" t="s">
        <v>177</v>
      </c>
      <c r="BE188" s="155">
        <f>IF(N188="základná",J188,0)</f>
        <v>0</v>
      </c>
      <c r="BF188" s="155">
        <f>IF(N188="znížená",J188,0)</f>
        <v>0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7" t="s">
        <v>118</v>
      </c>
      <c r="BK188" s="155">
        <f>ROUND(I188*H188,2)</f>
        <v>0</v>
      </c>
      <c r="BL188" s="17" t="s">
        <v>183</v>
      </c>
      <c r="BM188" s="154" t="s">
        <v>281</v>
      </c>
    </row>
    <row r="189" spans="2:65" s="12" customFormat="1" ht="12">
      <c r="B189" s="156"/>
      <c r="D189" s="157" t="s">
        <v>185</v>
      </c>
      <c r="E189" s="158" t="s">
        <v>1</v>
      </c>
      <c r="F189" s="159" t="s">
        <v>282</v>
      </c>
      <c r="H189" s="160">
        <v>485</v>
      </c>
      <c r="I189" s="161"/>
      <c r="L189" s="156"/>
      <c r="M189" s="162"/>
      <c r="T189" s="163"/>
      <c r="AT189" s="158" t="s">
        <v>185</v>
      </c>
      <c r="AU189" s="158" t="s">
        <v>118</v>
      </c>
      <c r="AV189" s="12" t="s">
        <v>118</v>
      </c>
      <c r="AW189" s="12" t="s">
        <v>30</v>
      </c>
      <c r="AX189" s="12" t="s">
        <v>83</v>
      </c>
      <c r="AY189" s="158" t="s">
        <v>177</v>
      </c>
    </row>
    <row r="190" spans="2:65" s="1" customFormat="1" ht="37.75" customHeight="1">
      <c r="B190" s="141"/>
      <c r="C190" s="142" t="s">
        <v>283</v>
      </c>
      <c r="D190" s="142" t="s">
        <v>179</v>
      </c>
      <c r="E190" s="143" t="s">
        <v>284</v>
      </c>
      <c r="F190" s="144" t="s">
        <v>285</v>
      </c>
      <c r="G190" s="145" t="s">
        <v>182</v>
      </c>
      <c r="H190" s="146">
        <v>38.65</v>
      </c>
      <c r="I190" s="147"/>
      <c r="J190" s="148">
        <f>ROUND(I190*H190,2)</f>
        <v>0</v>
      </c>
      <c r="K190" s="149"/>
      <c r="L190" s="32"/>
      <c r="M190" s="150" t="s">
        <v>1</v>
      </c>
      <c r="N190" s="151" t="s">
        <v>41</v>
      </c>
      <c r="P190" s="152">
        <f>O190*H190</f>
        <v>0</v>
      </c>
      <c r="Q190" s="152">
        <v>2.1544500000000002</v>
      </c>
      <c r="R190" s="152">
        <f>Q190*H190</f>
        <v>83.269492499999998</v>
      </c>
      <c r="S190" s="152">
        <v>0</v>
      </c>
      <c r="T190" s="153">
        <f>S190*H190</f>
        <v>0</v>
      </c>
      <c r="AR190" s="154" t="s">
        <v>183</v>
      </c>
      <c r="AT190" s="154" t="s">
        <v>179</v>
      </c>
      <c r="AU190" s="154" t="s">
        <v>118</v>
      </c>
      <c r="AY190" s="17" t="s">
        <v>177</v>
      </c>
      <c r="BE190" s="155">
        <f>IF(N190="základná",J190,0)</f>
        <v>0</v>
      </c>
      <c r="BF190" s="155">
        <f>IF(N190="znížená",J190,0)</f>
        <v>0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7" t="s">
        <v>118</v>
      </c>
      <c r="BK190" s="155">
        <f>ROUND(I190*H190,2)</f>
        <v>0</v>
      </c>
      <c r="BL190" s="17" t="s">
        <v>183</v>
      </c>
      <c r="BM190" s="154" t="s">
        <v>286</v>
      </c>
    </row>
    <row r="191" spans="2:65" s="12" customFormat="1" ht="12">
      <c r="B191" s="156"/>
      <c r="D191" s="157" t="s">
        <v>185</v>
      </c>
      <c r="E191" s="158" t="s">
        <v>1</v>
      </c>
      <c r="F191" s="159" t="s">
        <v>287</v>
      </c>
      <c r="H191" s="160">
        <v>32.950000000000003</v>
      </c>
      <c r="I191" s="161"/>
      <c r="L191" s="156"/>
      <c r="M191" s="162"/>
      <c r="T191" s="163"/>
      <c r="AT191" s="158" t="s">
        <v>185</v>
      </c>
      <c r="AU191" s="158" t="s">
        <v>118</v>
      </c>
      <c r="AV191" s="12" t="s">
        <v>118</v>
      </c>
      <c r="AW191" s="12" t="s">
        <v>30</v>
      </c>
      <c r="AX191" s="12" t="s">
        <v>75</v>
      </c>
      <c r="AY191" s="158" t="s">
        <v>177</v>
      </c>
    </row>
    <row r="192" spans="2:65" s="12" customFormat="1" ht="12">
      <c r="B192" s="156"/>
      <c r="D192" s="157" t="s">
        <v>185</v>
      </c>
      <c r="E192" s="158" t="s">
        <v>1</v>
      </c>
      <c r="F192" s="159" t="s">
        <v>288</v>
      </c>
      <c r="H192" s="160">
        <v>5.7</v>
      </c>
      <c r="I192" s="161"/>
      <c r="L192" s="156"/>
      <c r="M192" s="162"/>
      <c r="T192" s="163"/>
      <c r="AT192" s="158" t="s">
        <v>185</v>
      </c>
      <c r="AU192" s="158" t="s">
        <v>118</v>
      </c>
      <c r="AV192" s="12" t="s">
        <v>118</v>
      </c>
      <c r="AW192" s="12" t="s">
        <v>30</v>
      </c>
      <c r="AX192" s="12" t="s">
        <v>75</v>
      </c>
      <c r="AY192" s="158" t="s">
        <v>177</v>
      </c>
    </row>
    <row r="193" spans="2:65" s="13" customFormat="1" ht="12">
      <c r="B193" s="167"/>
      <c r="D193" s="157" t="s">
        <v>185</v>
      </c>
      <c r="E193" s="168" t="s">
        <v>1</v>
      </c>
      <c r="F193" s="169" t="s">
        <v>251</v>
      </c>
      <c r="H193" s="170">
        <v>38.65</v>
      </c>
      <c r="I193" s="171"/>
      <c r="L193" s="167"/>
      <c r="M193" s="172"/>
      <c r="T193" s="173"/>
      <c r="AT193" s="168" t="s">
        <v>185</v>
      </c>
      <c r="AU193" s="168" t="s">
        <v>118</v>
      </c>
      <c r="AV193" s="13" t="s">
        <v>183</v>
      </c>
      <c r="AW193" s="13" t="s">
        <v>30</v>
      </c>
      <c r="AX193" s="13" t="s">
        <v>83</v>
      </c>
      <c r="AY193" s="168" t="s">
        <v>177</v>
      </c>
    </row>
    <row r="194" spans="2:65" s="1" customFormat="1" ht="16.5" customHeight="1">
      <c r="B194" s="141"/>
      <c r="C194" s="142" t="s">
        <v>289</v>
      </c>
      <c r="D194" s="142" t="s">
        <v>179</v>
      </c>
      <c r="E194" s="143" t="s">
        <v>290</v>
      </c>
      <c r="F194" s="144" t="s">
        <v>291</v>
      </c>
      <c r="G194" s="145" t="s">
        <v>182</v>
      </c>
      <c r="H194" s="146">
        <v>8.1750000000000007</v>
      </c>
      <c r="I194" s="147"/>
      <c r="J194" s="148">
        <f>ROUND(I194*H194,2)</f>
        <v>0</v>
      </c>
      <c r="K194" s="149"/>
      <c r="L194" s="32"/>
      <c r="M194" s="150" t="s">
        <v>1</v>
      </c>
      <c r="N194" s="151" t="s">
        <v>41</v>
      </c>
      <c r="P194" s="152">
        <f>O194*H194</f>
        <v>0</v>
      </c>
      <c r="Q194" s="152">
        <v>2.23543</v>
      </c>
      <c r="R194" s="152">
        <f>Q194*H194</f>
        <v>18.274640250000001</v>
      </c>
      <c r="S194" s="152">
        <v>0</v>
      </c>
      <c r="T194" s="153">
        <f>S194*H194</f>
        <v>0</v>
      </c>
      <c r="AR194" s="154" t="s">
        <v>183</v>
      </c>
      <c r="AT194" s="154" t="s">
        <v>179</v>
      </c>
      <c r="AU194" s="154" t="s">
        <v>118</v>
      </c>
      <c r="AY194" s="17" t="s">
        <v>177</v>
      </c>
      <c r="BE194" s="155">
        <f>IF(N194="základná",J194,0)</f>
        <v>0</v>
      </c>
      <c r="BF194" s="155">
        <f>IF(N194="znížená",J194,0)</f>
        <v>0</v>
      </c>
      <c r="BG194" s="155">
        <f>IF(N194="zákl. prenesená",J194,0)</f>
        <v>0</v>
      </c>
      <c r="BH194" s="155">
        <f>IF(N194="zníž. prenesená",J194,0)</f>
        <v>0</v>
      </c>
      <c r="BI194" s="155">
        <f>IF(N194="nulová",J194,0)</f>
        <v>0</v>
      </c>
      <c r="BJ194" s="17" t="s">
        <v>118</v>
      </c>
      <c r="BK194" s="155">
        <f>ROUND(I194*H194,2)</f>
        <v>0</v>
      </c>
      <c r="BL194" s="17" t="s">
        <v>183</v>
      </c>
      <c r="BM194" s="154" t="s">
        <v>292</v>
      </c>
    </row>
    <row r="195" spans="2:65" s="14" customFormat="1" ht="12">
      <c r="B195" s="174"/>
      <c r="D195" s="157" t="s">
        <v>185</v>
      </c>
      <c r="E195" s="175" t="s">
        <v>1</v>
      </c>
      <c r="F195" s="176" t="s">
        <v>293</v>
      </c>
      <c r="H195" s="175" t="s">
        <v>1</v>
      </c>
      <c r="I195" s="177"/>
      <c r="L195" s="174"/>
      <c r="M195" s="178"/>
      <c r="T195" s="179"/>
      <c r="AT195" s="175" t="s">
        <v>185</v>
      </c>
      <c r="AU195" s="175" t="s">
        <v>118</v>
      </c>
      <c r="AV195" s="14" t="s">
        <v>83</v>
      </c>
      <c r="AW195" s="14" t="s">
        <v>30</v>
      </c>
      <c r="AX195" s="14" t="s">
        <v>75</v>
      </c>
      <c r="AY195" s="175" t="s">
        <v>177</v>
      </c>
    </row>
    <row r="196" spans="2:65" s="12" customFormat="1" ht="12">
      <c r="B196" s="156"/>
      <c r="D196" s="157" t="s">
        <v>185</v>
      </c>
      <c r="E196" s="158" t="s">
        <v>1</v>
      </c>
      <c r="F196" s="159" t="s">
        <v>294</v>
      </c>
      <c r="H196" s="160">
        <v>7.3159999999999998</v>
      </c>
      <c r="I196" s="161"/>
      <c r="L196" s="156"/>
      <c r="M196" s="162"/>
      <c r="T196" s="163"/>
      <c r="AT196" s="158" t="s">
        <v>185</v>
      </c>
      <c r="AU196" s="158" t="s">
        <v>118</v>
      </c>
      <c r="AV196" s="12" t="s">
        <v>118</v>
      </c>
      <c r="AW196" s="12" t="s">
        <v>30</v>
      </c>
      <c r="AX196" s="12" t="s">
        <v>75</v>
      </c>
      <c r="AY196" s="158" t="s">
        <v>177</v>
      </c>
    </row>
    <row r="197" spans="2:65" s="12" customFormat="1" ht="12">
      <c r="B197" s="156"/>
      <c r="D197" s="157" t="s">
        <v>185</v>
      </c>
      <c r="E197" s="158" t="s">
        <v>1</v>
      </c>
      <c r="F197" s="159" t="s">
        <v>295</v>
      </c>
      <c r="H197" s="160">
        <v>0.85899999999999999</v>
      </c>
      <c r="I197" s="161"/>
      <c r="L197" s="156"/>
      <c r="M197" s="162"/>
      <c r="T197" s="163"/>
      <c r="AT197" s="158" t="s">
        <v>185</v>
      </c>
      <c r="AU197" s="158" t="s">
        <v>118</v>
      </c>
      <c r="AV197" s="12" t="s">
        <v>118</v>
      </c>
      <c r="AW197" s="12" t="s">
        <v>30</v>
      </c>
      <c r="AX197" s="12" t="s">
        <v>75</v>
      </c>
      <c r="AY197" s="158" t="s">
        <v>177</v>
      </c>
    </row>
    <row r="198" spans="2:65" s="13" customFormat="1" ht="12">
      <c r="B198" s="167"/>
      <c r="D198" s="157" t="s">
        <v>185</v>
      </c>
      <c r="E198" s="168" t="s">
        <v>1</v>
      </c>
      <c r="F198" s="169" t="s">
        <v>251</v>
      </c>
      <c r="H198" s="170">
        <v>8.1750000000000007</v>
      </c>
      <c r="I198" s="171"/>
      <c r="L198" s="167"/>
      <c r="M198" s="172"/>
      <c r="T198" s="173"/>
      <c r="AT198" s="168" t="s">
        <v>185</v>
      </c>
      <c r="AU198" s="168" t="s">
        <v>118</v>
      </c>
      <c r="AV198" s="13" t="s">
        <v>183</v>
      </c>
      <c r="AW198" s="13" t="s">
        <v>30</v>
      </c>
      <c r="AX198" s="13" t="s">
        <v>83</v>
      </c>
      <c r="AY198" s="168" t="s">
        <v>177</v>
      </c>
    </row>
    <row r="199" spans="2:65" s="1" customFormat="1" ht="24.25" customHeight="1">
      <c r="B199" s="141"/>
      <c r="C199" s="142" t="s">
        <v>296</v>
      </c>
      <c r="D199" s="142" t="s">
        <v>179</v>
      </c>
      <c r="E199" s="143" t="s">
        <v>297</v>
      </c>
      <c r="F199" s="144" t="s">
        <v>298</v>
      </c>
      <c r="G199" s="145" t="s">
        <v>182</v>
      </c>
      <c r="H199" s="146">
        <v>120.05500000000001</v>
      </c>
      <c r="I199" s="147"/>
      <c r="J199" s="148">
        <f>ROUND(I199*H199,2)</f>
        <v>0</v>
      </c>
      <c r="K199" s="149"/>
      <c r="L199" s="32"/>
      <c r="M199" s="150" t="s">
        <v>1</v>
      </c>
      <c r="N199" s="151" t="s">
        <v>41</v>
      </c>
      <c r="P199" s="152">
        <f>O199*H199</f>
        <v>0</v>
      </c>
      <c r="Q199" s="152">
        <v>2.4157199999999999</v>
      </c>
      <c r="R199" s="152">
        <f>Q199*H199</f>
        <v>290.01926459999999</v>
      </c>
      <c r="S199" s="152">
        <v>0</v>
      </c>
      <c r="T199" s="153">
        <f>S199*H199</f>
        <v>0</v>
      </c>
      <c r="AR199" s="154" t="s">
        <v>183</v>
      </c>
      <c r="AT199" s="154" t="s">
        <v>179</v>
      </c>
      <c r="AU199" s="154" t="s">
        <v>118</v>
      </c>
      <c r="AY199" s="17" t="s">
        <v>177</v>
      </c>
      <c r="BE199" s="155">
        <f>IF(N199="základná",J199,0)</f>
        <v>0</v>
      </c>
      <c r="BF199" s="155">
        <f>IF(N199="znížená",J199,0)</f>
        <v>0</v>
      </c>
      <c r="BG199" s="155">
        <f>IF(N199="zákl. prenesená",J199,0)</f>
        <v>0</v>
      </c>
      <c r="BH199" s="155">
        <f>IF(N199="zníž. prenesená",J199,0)</f>
        <v>0</v>
      </c>
      <c r="BI199" s="155">
        <f>IF(N199="nulová",J199,0)</f>
        <v>0</v>
      </c>
      <c r="BJ199" s="17" t="s">
        <v>118</v>
      </c>
      <c r="BK199" s="155">
        <f>ROUND(I199*H199,2)</f>
        <v>0</v>
      </c>
      <c r="BL199" s="17" t="s">
        <v>183</v>
      </c>
      <c r="BM199" s="154" t="s">
        <v>299</v>
      </c>
    </row>
    <row r="200" spans="2:65" s="14" customFormat="1" ht="12">
      <c r="B200" s="174"/>
      <c r="D200" s="157" t="s">
        <v>185</v>
      </c>
      <c r="E200" s="175" t="s">
        <v>1</v>
      </c>
      <c r="F200" s="176" t="s">
        <v>293</v>
      </c>
      <c r="H200" s="175" t="s">
        <v>1</v>
      </c>
      <c r="I200" s="177"/>
      <c r="L200" s="174"/>
      <c r="M200" s="178"/>
      <c r="T200" s="179"/>
      <c r="AT200" s="175" t="s">
        <v>185</v>
      </c>
      <c r="AU200" s="175" t="s">
        <v>118</v>
      </c>
      <c r="AV200" s="14" t="s">
        <v>83</v>
      </c>
      <c r="AW200" s="14" t="s">
        <v>30</v>
      </c>
      <c r="AX200" s="14" t="s">
        <v>75</v>
      </c>
      <c r="AY200" s="175" t="s">
        <v>177</v>
      </c>
    </row>
    <row r="201" spans="2:65" s="12" customFormat="1" ht="12">
      <c r="B201" s="156"/>
      <c r="D201" s="157" t="s">
        <v>185</v>
      </c>
      <c r="E201" s="158" t="s">
        <v>1</v>
      </c>
      <c r="F201" s="159" t="s">
        <v>300</v>
      </c>
      <c r="H201" s="160">
        <v>109.746</v>
      </c>
      <c r="I201" s="161"/>
      <c r="L201" s="156"/>
      <c r="M201" s="162"/>
      <c r="T201" s="163"/>
      <c r="AT201" s="158" t="s">
        <v>185</v>
      </c>
      <c r="AU201" s="158" t="s">
        <v>118</v>
      </c>
      <c r="AV201" s="12" t="s">
        <v>118</v>
      </c>
      <c r="AW201" s="12" t="s">
        <v>30</v>
      </c>
      <c r="AX201" s="12" t="s">
        <v>75</v>
      </c>
      <c r="AY201" s="158" t="s">
        <v>177</v>
      </c>
    </row>
    <row r="202" spans="2:65" s="12" customFormat="1" ht="12">
      <c r="B202" s="156"/>
      <c r="D202" s="157" t="s">
        <v>185</v>
      </c>
      <c r="E202" s="158" t="s">
        <v>1</v>
      </c>
      <c r="F202" s="159" t="s">
        <v>301</v>
      </c>
      <c r="H202" s="160">
        <v>10.308999999999999</v>
      </c>
      <c r="I202" s="161"/>
      <c r="L202" s="156"/>
      <c r="M202" s="162"/>
      <c r="T202" s="163"/>
      <c r="AT202" s="158" t="s">
        <v>185</v>
      </c>
      <c r="AU202" s="158" t="s">
        <v>118</v>
      </c>
      <c r="AV202" s="12" t="s">
        <v>118</v>
      </c>
      <c r="AW202" s="12" t="s">
        <v>30</v>
      </c>
      <c r="AX202" s="12" t="s">
        <v>75</v>
      </c>
      <c r="AY202" s="158" t="s">
        <v>177</v>
      </c>
    </row>
    <row r="203" spans="2:65" s="13" customFormat="1" ht="12">
      <c r="B203" s="167"/>
      <c r="D203" s="157" t="s">
        <v>185</v>
      </c>
      <c r="E203" s="168" t="s">
        <v>1</v>
      </c>
      <c r="F203" s="169" t="s">
        <v>251</v>
      </c>
      <c r="H203" s="170">
        <v>120.05500000000001</v>
      </c>
      <c r="I203" s="171"/>
      <c r="L203" s="167"/>
      <c r="M203" s="172"/>
      <c r="T203" s="173"/>
      <c r="AT203" s="168" t="s">
        <v>185</v>
      </c>
      <c r="AU203" s="168" t="s">
        <v>118</v>
      </c>
      <c r="AV203" s="13" t="s">
        <v>183</v>
      </c>
      <c r="AW203" s="13" t="s">
        <v>30</v>
      </c>
      <c r="AX203" s="13" t="s">
        <v>83</v>
      </c>
      <c r="AY203" s="168" t="s">
        <v>177</v>
      </c>
    </row>
    <row r="204" spans="2:65" s="1" customFormat="1" ht="16.5" customHeight="1">
      <c r="B204" s="141"/>
      <c r="C204" s="142" t="s">
        <v>302</v>
      </c>
      <c r="D204" s="142" t="s">
        <v>179</v>
      </c>
      <c r="E204" s="143" t="s">
        <v>303</v>
      </c>
      <c r="F204" s="144" t="s">
        <v>304</v>
      </c>
      <c r="G204" s="145" t="s">
        <v>236</v>
      </c>
      <c r="H204" s="146">
        <v>12.006</v>
      </c>
      <c r="I204" s="147"/>
      <c r="J204" s="148">
        <f>ROUND(I204*H204,2)</f>
        <v>0</v>
      </c>
      <c r="K204" s="149"/>
      <c r="L204" s="32"/>
      <c r="M204" s="150" t="s">
        <v>1</v>
      </c>
      <c r="N204" s="151" t="s">
        <v>41</v>
      </c>
      <c r="P204" s="152">
        <f>O204*H204</f>
        <v>0</v>
      </c>
      <c r="Q204" s="152">
        <v>1.01895</v>
      </c>
      <c r="R204" s="152">
        <f>Q204*H204</f>
        <v>12.233513700000001</v>
      </c>
      <c r="S204" s="152">
        <v>0</v>
      </c>
      <c r="T204" s="153">
        <f>S204*H204</f>
        <v>0</v>
      </c>
      <c r="AR204" s="154" t="s">
        <v>183</v>
      </c>
      <c r="AT204" s="154" t="s">
        <v>179</v>
      </c>
      <c r="AU204" s="154" t="s">
        <v>118</v>
      </c>
      <c r="AY204" s="17" t="s">
        <v>177</v>
      </c>
      <c r="BE204" s="155">
        <f>IF(N204="základná",J204,0)</f>
        <v>0</v>
      </c>
      <c r="BF204" s="155">
        <f>IF(N204="znížená",J204,0)</f>
        <v>0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7" t="s">
        <v>118</v>
      </c>
      <c r="BK204" s="155">
        <f>ROUND(I204*H204,2)</f>
        <v>0</v>
      </c>
      <c r="BL204" s="17" t="s">
        <v>183</v>
      </c>
      <c r="BM204" s="154" t="s">
        <v>305</v>
      </c>
    </row>
    <row r="205" spans="2:65" s="12" customFormat="1" ht="12">
      <c r="B205" s="156"/>
      <c r="D205" s="157" t="s">
        <v>185</v>
      </c>
      <c r="E205" s="158" t="s">
        <v>1</v>
      </c>
      <c r="F205" s="159" t="s">
        <v>306</v>
      </c>
      <c r="H205" s="160">
        <v>12.006</v>
      </c>
      <c r="I205" s="161"/>
      <c r="L205" s="156"/>
      <c r="M205" s="162"/>
      <c r="T205" s="163"/>
      <c r="AT205" s="158" t="s">
        <v>185</v>
      </c>
      <c r="AU205" s="158" t="s">
        <v>118</v>
      </c>
      <c r="AV205" s="12" t="s">
        <v>118</v>
      </c>
      <c r="AW205" s="12" t="s">
        <v>30</v>
      </c>
      <c r="AX205" s="12" t="s">
        <v>83</v>
      </c>
      <c r="AY205" s="158" t="s">
        <v>177</v>
      </c>
    </row>
    <row r="206" spans="2:65" s="11" customFormat="1" ht="22.75" customHeight="1">
      <c r="B206" s="130"/>
      <c r="D206" s="131" t="s">
        <v>74</v>
      </c>
      <c r="E206" s="139" t="s">
        <v>191</v>
      </c>
      <c r="F206" s="139" t="s">
        <v>307</v>
      </c>
      <c r="I206" s="133"/>
      <c r="J206" s="140">
        <f>BK206</f>
        <v>0</v>
      </c>
      <c r="L206" s="130"/>
      <c r="M206" s="134"/>
      <c r="P206" s="135">
        <f>SUM(P207:P296)</f>
        <v>0</v>
      </c>
      <c r="R206" s="135">
        <f>SUM(R207:R296)</f>
        <v>275.20630563999993</v>
      </c>
      <c r="T206" s="136">
        <f>SUM(T207:T296)</f>
        <v>0</v>
      </c>
      <c r="AR206" s="131" t="s">
        <v>83</v>
      </c>
      <c r="AT206" s="137" t="s">
        <v>74</v>
      </c>
      <c r="AU206" s="137" t="s">
        <v>83</v>
      </c>
      <c r="AY206" s="131" t="s">
        <v>177</v>
      </c>
      <c r="BK206" s="138">
        <f>SUM(BK207:BK296)</f>
        <v>0</v>
      </c>
    </row>
    <row r="207" spans="2:65" s="1" customFormat="1" ht="37.75" customHeight="1">
      <c r="B207" s="141"/>
      <c r="C207" s="142" t="s">
        <v>308</v>
      </c>
      <c r="D207" s="142" t="s">
        <v>179</v>
      </c>
      <c r="E207" s="143" t="s">
        <v>309</v>
      </c>
      <c r="F207" s="144" t="s">
        <v>310</v>
      </c>
      <c r="G207" s="145" t="s">
        <v>182</v>
      </c>
      <c r="H207" s="146">
        <v>186.74700000000001</v>
      </c>
      <c r="I207" s="147"/>
      <c r="J207" s="148">
        <f>ROUND(I207*H207,2)</f>
        <v>0</v>
      </c>
      <c r="K207" s="149"/>
      <c r="L207" s="32"/>
      <c r="M207" s="150" t="s">
        <v>1</v>
      </c>
      <c r="N207" s="151" t="s">
        <v>41</v>
      </c>
      <c r="P207" s="152">
        <f>O207*H207</f>
        <v>0</v>
      </c>
      <c r="Q207" s="152">
        <v>0.64410000000000001</v>
      </c>
      <c r="R207" s="152">
        <f>Q207*H207</f>
        <v>120.2837427</v>
      </c>
      <c r="S207" s="152">
        <v>0</v>
      </c>
      <c r="T207" s="153">
        <f>S207*H207</f>
        <v>0</v>
      </c>
      <c r="AR207" s="154" t="s">
        <v>183</v>
      </c>
      <c r="AT207" s="154" t="s">
        <v>179</v>
      </c>
      <c r="AU207" s="154" t="s">
        <v>118</v>
      </c>
      <c r="AY207" s="17" t="s">
        <v>177</v>
      </c>
      <c r="BE207" s="155">
        <f>IF(N207="základná",J207,0)</f>
        <v>0</v>
      </c>
      <c r="BF207" s="155">
        <f>IF(N207="znížená",J207,0)</f>
        <v>0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17" t="s">
        <v>118</v>
      </c>
      <c r="BK207" s="155">
        <f>ROUND(I207*H207,2)</f>
        <v>0</v>
      </c>
      <c r="BL207" s="17" t="s">
        <v>183</v>
      </c>
      <c r="BM207" s="154" t="s">
        <v>311</v>
      </c>
    </row>
    <row r="208" spans="2:65" s="12" customFormat="1" ht="12">
      <c r="B208" s="156"/>
      <c r="D208" s="157" t="s">
        <v>185</v>
      </c>
      <c r="E208" s="158" t="s">
        <v>1</v>
      </c>
      <c r="F208" s="159" t="s">
        <v>312</v>
      </c>
      <c r="H208" s="160">
        <v>119.89</v>
      </c>
      <c r="I208" s="161"/>
      <c r="L208" s="156"/>
      <c r="M208" s="162"/>
      <c r="T208" s="163"/>
      <c r="AT208" s="158" t="s">
        <v>185</v>
      </c>
      <c r="AU208" s="158" t="s">
        <v>118</v>
      </c>
      <c r="AV208" s="12" t="s">
        <v>118</v>
      </c>
      <c r="AW208" s="12" t="s">
        <v>30</v>
      </c>
      <c r="AX208" s="12" t="s">
        <v>75</v>
      </c>
      <c r="AY208" s="158" t="s">
        <v>177</v>
      </c>
    </row>
    <row r="209" spans="2:65" s="12" customFormat="1" ht="24">
      <c r="B209" s="156"/>
      <c r="D209" s="157" t="s">
        <v>185</v>
      </c>
      <c r="E209" s="158" t="s">
        <v>1</v>
      </c>
      <c r="F209" s="159" t="s">
        <v>313</v>
      </c>
      <c r="H209" s="160">
        <v>-36.049999999999997</v>
      </c>
      <c r="I209" s="161"/>
      <c r="L209" s="156"/>
      <c r="M209" s="162"/>
      <c r="T209" s="163"/>
      <c r="AT209" s="158" t="s">
        <v>185</v>
      </c>
      <c r="AU209" s="158" t="s">
        <v>118</v>
      </c>
      <c r="AV209" s="12" t="s">
        <v>118</v>
      </c>
      <c r="AW209" s="12" t="s">
        <v>30</v>
      </c>
      <c r="AX209" s="12" t="s">
        <v>75</v>
      </c>
      <c r="AY209" s="158" t="s">
        <v>177</v>
      </c>
    </row>
    <row r="210" spans="2:65" s="15" customFormat="1" ht="12">
      <c r="B210" s="180"/>
      <c r="D210" s="157" t="s">
        <v>185</v>
      </c>
      <c r="E210" s="181" t="s">
        <v>1</v>
      </c>
      <c r="F210" s="182" t="s">
        <v>314</v>
      </c>
      <c r="H210" s="183">
        <v>83.84</v>
      </c>
      <c r="I210" s="184"/>
      <c r="L210" s="180"/>
      <c r="M210" s="185"/>
      <c r="T210" s="186"/>
      <c r="AT210" s="181" t="s">
        <v>185</v>
      </c>
      <c r="AU210" s="181" t="s">
        <v>118</v>
      </c>
      <c r="AV210" s="15" t="s">
        <v>191</v>
      </c>
      <c r="AW210" s="15" t="s">
        <v>30</v>
      </c>
      <c r="AX210" s="15" t="s">
        <v>75</v>
      </c>
      <c r="AY210" s="181" t="s">
        <v>177</v>
      </c>
    </row>
    <row r="211" spans="2:65" s="12" customFormat="1" ht="12">
      <c r="B211" s="156"/>
      <c r="D211" s="157" t="s">
        <v>185</v>
      </c>
      <c r="E211" s="158" t="s">
        <v>1</v>
      </c>
      <c r="F211" s="159" t="s">
        <v>315</v>
      </c>
      <c r="H211" s="160">
        <v>118.916</v>
      </c>
      <c r="I211" s="161"/>
      <c r="L211" s="156"/>
      <c r="M211" s="162"/>
      <c r="T211" s="163"/>
      <c r="AT211" s="158" t="s">
        <v>185</v>
      </c>
      <c r="AU211" s="158" t="s">
        <v>118</v>
      </c>
      <c r="AV211" s="12" t="s">
        <v>118</v>
      </c>
      <c r="AW211" s="12" t="s">
        <v>30</v>
      </c>
      <c r="AX211" s="12" t="s">
        <v>75</v>
      </c>
      <c r="AY211" s="158" t="s">
        <v>177</v>
      </c>
    </row>
    <row r="212" spans="2:65" s="12" customFormat="1" ht="24">
      <c r="B212" s="156"/>
      <c r="D212" s="157" t="s">
        <v>185</v>
      </c>
      <c r="E212" s="158" t="s">
        <v>1</v>
      </c>
      <c r="F212" s="159" t="s">
        <v>316</v>
      </c>
      <c r="H212" s="160">
        <v>-42.279000000000003</v>
      </c>
      <c r="I212" s="161"/>
      <c r="L212" s="156"/>
      <c r="M212" s="162"/>
      <c r="T212" s="163"/>
      <c r="AT212" s="158" t="s">
        <v>185</v>
      </c>
      <c r="AU212" s="158" t="s">
        <v>118</v>
      </c>
      <c r="AV212" s="12" t="s">
        <v>118</v>
      </c>
      <c r="AW212" s="12" t="s">
        <v>30</v>
      </c>
      <c r="AX212" s="12" t="s">
        <v>75</v>
      </c>
      <c r="AY212" s="158" t="s">
        <v>177</v>
      </c>
    </row>
    <row r="213" spans="2:65" s="15" customFormat="1" ht="12">
      <c r="B213" s="180"/>
      <c r="D213" s="157" t="s">
        <v>185</v>
      </c>
      <c r="E213" s="181" t="s">
        <v>1</v>
      </c>
      <c r="F213" s="182" t="s">
        <v>314</v>
      </c>
      <c r="H213" s="183">
        <v>76.637</v>
      </c>
      <c r="I213" s="184"/>
      <c r="L213" s="180"/>
      <c r="M213" s="185"/>
      <c r="T213" s="186"/>
      <c r="AT213" s="181" t="s">
        <v>185</v>
      </c>
      <c r="AU213" s="181" t="s">
        <v>118</v>
      </c>
      <c r="AV213" s="15" t="s">
        <v>191</v>
      </c>
      <c r="AW213" s="15" t="s">
        <v>30</v>
      </c>
      <c r="AX213" s="15" t="s">
        <v>75</v>
      </c>
      <c r="AY213" s="181" t="s">
        <v>177</v>
      </c>
    </row>
    <row r="214" spans="2:65" s="12" customFormat="1" ht="12">
      <c r="B214" s="156"/>
      <c r="D214" s="157" t="s">
        <v>185</v>
      </c>
      <c r="E214" s="158" t="s">
        <v>1</v>
      </c>
      <c r="F214" s="159" t="s">
        <v>317</v>
      </c>
      <c r="H214" s="160">
        <v>26.27</v>
      </c>
      <c r="I214" s="161"/>
      <c r="L214" s="156"/>
      <c r="M214" s="162"/>
      <c r="T214" s="163"/>
      <c r="AT214" s="158" t="s">
        <v>185</v>
      </c>
      <c r="AU214" s="158" t="s">
        <v>118</v>
      </c>
      <c r="AV214" s="12" t="s">
        <v>118</v>
      </c>
      <c r="AW214" s="12" t="s">
        <v>30</v>
      </c>
      <c r="AX214" s="12" t="s">
        <v>75</v>
      </c>
      <c r="AY214" s="158" t="s">
        <v>177</v>
      </c>
    </row>
    <row r="215" spans="2:65" s="15" customFormat="1" ht="12">
      <c r="B215" s="180"/>
      <c r="D215" s="157" t="s">
        <v>185</v>
      </c>
      <c r="E215" s="181" t="s">
        <v>1</v>
      </c>
      <c r="F215" s="182" t="s">
        <v>314</v>
      </c>
      <c r="H215" s="183">
        <v>26.27</v>
      </c>
      <c r="I215" s="184"/>
      <c r="L215" s="180"/>
      <c r="M215" s="185"/>
      <c r="T215" s="186"/>
      <c r="AT215" s="181" t="s">
        <v>185</v>
      </c>
      <c r="AU215" s="181" t="s">
        <v>118</v>
      </c>
      <c r="AV215" s="15" t="s">
        <v>191</v>
      </c>
      <c r="AW215" s="15" t="s">
        <v>30</v>
      </c>
      <c r="AX215" s="15" t="s">
        <v>75</v>
      </c>
      <c r="AY215" s="181" t="s">
        <v>177</v>
      </c>
    </row>
    <row r="216" spans="2:65" s="13" customFormat="1" ht="12">
      <c r="B216" s="167"/>
      <c r="D216" s="157" t="s">
        <v>185</v>
      </c>
      <c r="E216" s="168" t="s">
        <v>1</v>
      </c>
      <c r="F216" s="169" t="s">
        <v>251</v>
      </c>
      <c r="H216" s="170">
        <v>186.74700000000001</v>
      </c>
      <c r="I216" s="171"/>
      <c r="L216" s="167"/>
      <c r="M216" s="172"/>
      <c r="T216" s="173"/>
      <c r="AT216" s="168" t="s">
        <v>185</v>
      </c>
      <c r="AU216" s="168" t="s">
        <v>118</v>
      </c>
      <c r="AV216" s="13" t="s">
        <v>183</v>
      </c>
      <c r="AW216" s="13" t="s">
        <v>30</v>
      </c>
      <c r="AX216" s="13" t="s">
        <v>83</v>
      </c>
      <c r="AY216" s="168" t="s">
        <v>177</v>
      </c>
    </row>
    <row r="217" spans="2:65" s="1" customFormat="1" ht="37.75" customHeight="1">
      <c r="B217" s="141"/>
      <c r="C217" s="142" t="s">
        <v>318</v>
      </c>
      <c r="D217" s="142" t="s">
        <v>179</v>
      </c>
      <c r="E217" s="143" t="s">
        <v>319</v>
      </c>
      <c r="F217" s="144" t="s">
        <v>320</v>
      </c>
      <c r="G217" s="145" t="s">
        <v>182</v>
      </c>
      <c r="H217" s="146">
        <v>116.462</v>
      </c>
      <c r="I217" s="147"/>
      <c r="J217" s="148">
        <f>ROUND(I217*H217,2)</f>
        <v>0</v>
      </c>
      <c r="K217" s="149"/>
      <c r="L217" s="32"/>
      <c r="M217" s="150" t="s">
        <v>1</v>
      </c>
      <c r="N217" s="151" t="s">
        <v>41</v>
      </c>
      <c r="P217" s="152">
        <f>O217*H217</f>
        <v>0</v>
      </c>
      <c r="Q217" s="152">
        <v>0.67418999999999996</v>
      </c>
      <c r="R217" s="152">
        <f>Q217*H217</f>
        <v>78.517515779999997</v>
      </c>
      <c r="S217" s="152">
        <v>0</v>
      </c>
      <c r="T217" s="153">
        <f>S217*H217</f>
        <v>0</v>
      </c>
      <c r="AR217" s="154" t="s">
        <v>183</v>
      </c>
      <c r="AT217" s="154" t="s">
        <v>179</v>
      </c>
      <c r="AU217" s="154" t="s">
        <v>118</v>
      </c>
      <c r="AY217" s="17" t="s">
        <v>177</v>
      </c>
      <c r="BE217" s="155">
        <f>IF(N217="základná",J217,0)</f>
        <v>0</v>
      </c>
      <c r="BF217" s="155">
        <f>IF(N217="znížená",J217,0)</f>
        <v>0</v>
      </c>
      <c r="BG217" s="155">
        <f>IF(N217="zákl. prenesená",J217,0)</f>
        <v>0</v>
      </c>
      <c r="BH217" s="155">
        <f>IF(N217="zníž. prenesená",J217,0)</f>
        <v>0</v>
      </c>
      <c r="BI217" s="155">
        <f>IF(N217="nulová",J217,0)</f>
        <v>0</v>
      </c>
      <c r="BJ217" s="17" t="s">
        <v>118</v>
      </c>
      <c r="BK217" s="155">
        <f>ROUND(I217*H217,2)</f>
        <v>0</v>
      </c>
      <c r="BL217" s="17" t="s">
        <v>183</v>
      </c>
      <c r="BM217" s="154" t="s">
        <v>321</v>
      </c>
    </row>
    <row r="218" spans="2:65" s="12" customFormat="1" ht="12">
      <c r="B218" s="156"/>
      <c r="D218" s="157" t="s">
        <v>185</v>
      </c>
      <c r="E218" s="158" t="s">
        <v>1</v>
      </c>
      <c r="F218" s="159" t="s">
        <v>322</v>
      </c>
      <c r="H218" s="160">
        <v>41.996000000000002</v>
      </c>
      <c r="I218" s="161"/>
      <c r="L218" s="156"/>
      <c r="M218" s="162"/>
      <c r="T218" s="163"/>
      <c r="AT218" s="158" t="s">
        <v>185</v>
      </c>
      <c r="AU218" s="158" t="s">
        <v>118</v>
      </c>
      <c r="AV218" s="12" t="s">
        <v>118</v>
      </c>
      <c r="AW218" s="12" t="s">
        <v>30</v>
      </c>
      <c r="AX218" s="12" t="s">
        <v>75</v>
      </c>
      <c r="AY218" s="158" t="s">
        <v>177</v>
      </c>
    </row>
    <row r="219" spans="2:65" s="12" customFormat="1" ht="36">
      <c r="B219" s="156"/>
      <c r="D219" s="157" t="s">
        <v>185</v>
      </c>
      <c r="E219" s="158" t="s">
        <v>1</v>
      </c>
      <c r="F219" s="159" t="s">
        <v>323</v>
      </c>
      <c r="H219" s="160">
        <v>-5.4690000000000003</v>
      </c>
      <c r="I219" s="161"/>
      <c r="L219" s="156"/>
      <c r="M219" s="162"/>
      <c r="T219" s="163"/>
      <c r="AT219" s="158" t="s">
        <v>185</v>
      </c>
      <c r="AU219" s="158" t="s">
        <v>118</v>
      </c>
      <c r="AV219" s="12" t="s">
        <v>118</v>
      </c>
      <c r="AW219" s="12" t="s">
        <v>30</v>
      </c>
      <c r="AX219" s="12" t="s">
        <v>75</v>
      </c>
      <c r="AY219" s="158" t="s">
        <v>177</v>
      </c>
    </row>
    <row r="220" spans="2:65" s="15" customFormat="1" ht="12">
      <c r="B220" s="180"/>
      <c r="D220" s="157" t="s">
        <v>185</v>
      </c>
      <c r="E220" s="181" t="s">
        <v>1</v>
      </c>
      <c r="F220" s="182" t="s">
        <v>314</v>
      </c>
      <c r="H220" s="183">
        <v>36.527000000000001</v>
      </c>
      <c r="I220" s="184"/>
      <c r="L220" s="180"/>
      <c r="M220" s="185"/>
      <c r="T220" s="186"/>
      <c r="AT220" s="181" t="s">
        <v>185</v>
      </c>
      <c r="AU220" s="181" t="s">
        <v>118</v>
      </c>
      <c r="AV220" s="15" t="s">
        <v>191</v>
      </c>
      <c r="AW220" s="15" t="s">
        <v>30</v>
      </c>
      <c r="AX220" s="15" t="s">
        <v>75</v>
      </c>
      <c r="AY220" s="181" t="s">
        <v>177</v>
      </c>
    </row>
    <row r="221" spans="2:65" s="12" customFormat="1" ht="12">
      <c r="B221" s="156"/>
      <c r="D221" s="157" t="s">
        <v>185</v>
      </c>
      <c r="E221" s="158" t="s">
        <v>1</v>
      </c>
      <c r="F221" s="159" t="s">
        <v>324</v>
      </c>
      <c r="H221" s="160">
        <v>89.341999999999999</v>
      </c>
      <c r="I221" s="161"/>
      <c r="L221" s="156"/>
      <c r="M221" s="162"/>
      <c r="T221" s="163"/>
      <c r="AT221" s="158" t="s">
        <v>185</v>
      </c>
      <c r="AU221" s="158" t="s">
        <v>118</v>
      </c>
      <c r="AV221" s="12" t="s">
        <v>118</v>
      </c>
      <c r="AW221" s="12" t="s">
        <v>30</v>
      </c>
      <c r="AX221" s="12" t="s">
        <v>75</v>
      </c>
      <c r="AY221" s="158" t="s">
        <v>177</v>
      </c>
    </row>
    <row r="222" spans="2:65" s="12" customFormat="1" ht="36">
      <c r="B222" s="156"/>
      <c r="D222" s="157" t="s">
        <v>185</v>
      </c>
      <c r="E222" s="158" t="s">
        <v>1</v>
      </c>
      <c r="F222" s="159" t="s">
        <v>325</v>
      </c>
      <c r="H222" s="160">
        <v>-9.407</v>
      </c>
      <c r="I222" s="161"/>
      <c r="L222" s="156"/>
      <c r="M222" s="162"/>
      <c r="T222" s="163"/>
      <c r="AT222" s="158" t="s">
        <v>185</v>
      </c>
      <c r="AU222" s="158" t="s">
        <v>118</v>
      </c>
      <c r="AV222" s="12" t="s">
        <v>118</v>
      </c>
      <c r="AW222" s="12" t="s">
        <v>30</v>
      </c>
      <c r="AX222" s="12" t="s">
        <v>75</v>
      </c>
      <c r="AY222" s="158" t="s">
        <v>177</v>
      </c>
    </row>
    <row r="223" spans="2:65" s="15" customFormat="1" ht="12">
      <c r="B223" s="180"/>
      <c r="D223" s="157" t="s">
        <v>185</v>
      </c>
      <c r="E223" s="181" t="s">
        <v>1</v>
      </c>
      <c r="F223" s="182" t="s">
        <v>314</v>
      </c>
      <c r="H223" s="183">
        <v>79.935000000000002</v>
      </c>
      <c r="I223" s="184"/>
      <c r="L223" s="180"/>
      <c r="M223" s="185"/>
      <c r="T223" s="186"/>
      <c r="AT223" s="181" t="s">
        <v>185</v>
      </c>
      <c r="AU223" s="181" t="s">
        <v>118</v>
      </c>
      <c r="AV223" s="15" t="s">
        <v>191</v>
      </c>
      <c r="AW223" s="15" t="s">
        <v>30</v>
      </c>
      <c r="AX223" s="15" t="s">
        <v>75</v>
      </c>
      <c r="AY223" s="181" t="s">
        <v>177</v>
      </c>
    </row>
    <row r="224" spans="2:65" s="13" customFormat="1" ht="12">
      <c r="B224" s="167"/>
      <c r="D224" s="157" t="s">
        <v>185</v>
      </c>
      <c r="E224" s="168" t="s">
        <v>1</v>
      </c>
      <c r="F224" s="169" t="s">
        <v>251</v>
      </c>
      <c r="H224" s="170">
        <v>116.462</v>
      </c>
      <c r="I224" s="171"/>
      <c r="L224" s="167"/>
      <c r="M224" s="172"/>
      <c r="T224" s="173"/>
      <c r="AT224" s="168" t="s">
        <v>185</v>
      </c>
      <c r="AU224" s="168" t="s">
        <v>118</v>
      </c>
      <c r="AV224" s="13" t="s">
        <v>183</v>
      </c>
      <c r="AW224" s="13" t="s">
        <v>30</v>
      </c>
      <c r="AX224" s="13" t="s">
        <v>83</v>
      </c>
      <c r="AY224" s="168" t="s">
        <v>177</v>
      </c>
    </row>
    <row r="225" spans="2:65" s="1" customFormat="1" ht="24.25" customHeight="1">
      <c r="B225" s="141"/>
      <c r="C225" s="142" t="s">
        <v>326</v>
      </c>
      <c r="D225" s="142" t="s">
        <v>179</v>
      </c>
      <c r="E225" s="143" t="s">
        <v>327</v>
      </c>
      <c r="F225" s="144" t="s">
        <v>328</v>
      </c>
      <c r="G225" s="145" t="s">
        <v>329</v>
      </c>
      <c r="H225" s="146">
        <v>56</v>
      </c>
      <c r="I225" s="147"/>
      <c r="J225" s="148">
        <f>ROUND(I225*H225,2)</f>
        <v>0</v>
      </c>
      <c r="K225" s="149"/>
      <c r="L225" s="32"/>
      <c r="M225" s="150" t="s">
        <v>1</v>
      </c>
      <c r="N225" s="151" t="s">
        <v>41</v>
      </c>
      <c r="P225" s="152">
        <f>O225*H225</f>
        <v>0</v>
      </c>
      <c r="Q225" s="152">
        <v>4.8849999999999998E-2</v>
      </c>
      <c r="R225" s="152">
        <f>Q225*H225</f>
        <v>2.7355999999999998</v>
      </c>
      <c r="S225" s="152">
        <v>0</v>
      </c>
      <c r="T225" s="153">
        <f>S225*H225</f>
        <v>0</v>
      </c>
      <c r="AR225" s="154" t="s">
        <v>183</v>
      </c>
      <c r="AT225" s="154" t="s">
        <v>179</v>
      </c>
      <c r="AU225" s="154" t="s">
        <v>118</v>
      </c>
      <c r="AY225" s="17" t="s">
        <v>177</v>
      </c>
      <c r="BE225" s="155">
        <f>IF(N225="základná",J225,0)</f>
        <v>0</v>
      </c>
      <c r="BF225" s="155">
        <f>IF(N225="znížená",J225,0)</f>
        <v>0</v>
      </c>
      <c r="BG225" s="155">
        <f>IF(N225="zákl. prenesená",J225,0)</f>
        <v>0</v>
      </c>
      <c r="BH225" s="155">
        <f>IF(N225="zníž. prenesená",J225,0)</f>
        <v>0</v>
      </c>
      <c r="BI225" s="155">
        <f>IF(N225="nulová",J225,0)</f>
        <v>0</v>
      </c>
      <c r="BJ225" s="17" t="s">
        <v>118</v>
      </c>
      <c r="BK225" s="155">
        <f>ROUND(I225*H225,2)</f>
        <v>0</v>
      </c>
      <c r="BL225" s="17" t="s">
        <v>183</v>
      </c>
      <c r="BM225" s="154" t="s">
        <v>330</v>
      </c>
    </row>
    <row r="226" spans="2:65" s="14" customFormat="1" ht="12">
      <c r="B226" s="174"/>
      <c r="D226" s="157" t="s">
        <v>185</v>
      </c>
      <c r="E226" s="175" t="s">
        <v>1</v>
      </c>
      <c r="F226" s="176" t="s">
        <v>331</v>
      </c>
      <c r="H226" s="175" t="s">
        <v>1</v>
      </c>
      <c r="I226" s="177"/>
      <c r="L226" s="174"/>
      <c r="M226" s="178"/>
      <c r="T226" s="179"/>
      <c r="AT226" s="175" t="s">
        <v>185</v>
      </c>
      <c r="AU226" s="175" t="s">
        <v>118</v>
      </c>
      <c r="AV226" s="14" t="s">
        <v>83</v>
      </c>
      <c r="AW226" s="14" t="s">
        <v>30</v>
      </c>
      <c r="AX226" s="14" t="s">
        <v>75</v>
      </c>
      <c r="AY226" s="175" t="s">
        <v>177</v>
      </c>
    </row>
    <row r="227" spans="2:65" s="12" customFormat="1" ht="12">
      <c r="B227" s="156"/>
      <c r="D227" s="157" t="s">
        <v>185</v>
      </c>
      <c r="E227" s="158" t="s">
        <v>1</v>
      </c>
      <c r="F227" s="159" t="s">
        <v>332</v>
      </c>
      <c r="H227" s="160">
        <v>16</v>
      </c>
      <c r="I227" s="161"/>
      <c r="L227" s="156"/>
      <c r="M227" s="162"/>
      <c r="T227" s="163"/>
      <c r="AT227" s="158" t="s">
        <v>185</v>
      </c>
      <c r="AU227" s="158" t="s">
        <v>118</v>
      </c>
      <c r="AV227" s="12" t="s">
        <v>118</v>
      </c>
      <c r="AW227" s="12" t="s">
        <v>30</v>
      </c>
      <c r="AX227" s="12" t="s">
        <v>75</v>
      </c>
      <c r="AY227" s="158" t="s">
        <v>177</v>
      </c>
    </row>
    <row r="228" spans="2:65" s="15" customFormat="1" ht="12">
      <c r="B228" s="180"/>
      <c r="D228" s="157" t="s">
        <v>185</v>
      </c>
      <c r="E228" s="181" t="s">
        <v>1</v>
      </c>
      <c r="F228" s="182" t="s">
        <v>314</v>
      </c>
      <c r="H228" s="183">
        <v>16</v>
      </c>
      <c r="I228" s="184"/>
      <c r="L228" s="180"/>
      <c r="M228" s="185"/>
      <c r="T228" s="186"/>
      <c r="AT228" s="181" t="s">
        <v>185</v>
      </c>
      <c r="AU228" s="181" t="s">
        <v>118</v>
      </c>
      <c r="AV228" s="15" t="s">
        <v>191</v>
      </c>
      <c r="AW228" s="15" t="s">
        <v>30</v>
      </c>
      <c r="AX228" s="15" t="s">
        <v>75</v>
      </c>
      <c r="AY228" s="181" t="s">
        <v>177</v>
      </c>
    </row>
    <row r="229" spans="2:65" s="14" customFormat="1" ht="12">
      <c r="B229" s="174"/>
      <c r="D229" s="157" t="s">
        <v>185</v>
      </c>
      <c r="E229" s="175" t="s">
        <v>1</v>
      </c>
      <c r="F229" s="176" t="s">
        <v>333</v>
      </c>
      <c r="H229" s="175" t="s">
        <v>1</v>
      </c>
      <c r="I229" s="177"/>
      <c r="L229" s="174"/>
      <c r="M229" s="178"/>
      <c r="T229" s="179"/>
      <c r="AT229" s="175" t="s">
        <v>185</v>
      </c>
      <c r="AU229" s="175" t="s">
        <v>118</v>
      </c>
      <c r="AV229" s="14" t="s">
        <v>83</v>
      </c>
      <c r="AW229" s="14" t="s">
        <v>30</v>
      </c>
      <c r="AX229" s="14" t="s">
        <v>75</v>
      </c>
      <c r="AY229" s="175" t="s">
        <v>177</v>
      </c>
    </row>
    <row r="230" spans="2:65" s="12" customFormat="1" ht="12">
      <c r="B230" s="156"/>
      <c r="D230" s="157" t="s">
        <v>185</v>
      </c>
      <c r="E230" s="158" t="s">
        <v>1</v>
      </c>
      <c r="F230" s="159" t="s">
        <v>334</v>
      </c>
      <c r="H230" s="160">
        <v>40</v>
      </c>
      <c r="I230" s="161"/>
      <c r="L230" s="156"/>
      <c r="M230" s="162"/>
      <c r="T230" s="163"/>
      <c r="AT230" s="158" t="s">
        <v>185</v>
      </c>
      <c r="AU230" s="158" t="s">
        <v>118</v>
      </c>
      <c r="AV230" s="12" t="s">
        <v>118</v>
      </c>
      <c r="AW230" s="12" t="s">
        <v>30</v>
      </c>
      <c r="AX230" s="12" t="s">
        <v>75</v>
      </c>
      <c r="AY230" s="158" t="s">
        <v>177</v>
      </c>
    </row>
    <row r="231" spans="2:65" s="15" customFormat="1" ht="12">
      <c r="B231" s="180"/>
      <c r="D231" s="157" t="s">
        <v>185</v>
      </c>
      <c r="E231" s="181" t="s">
        <v>1</v>
      </c>
      <c r="F231" s="182" t="s">
        <v>314</v>
      </c>
      <c r="H231" s="183">
        <v>40</v>
      </c>
      <c r="I231" s="184"/>
      <c r="L231" s="180"/>
      <c r="M231" s="185"/>
      <c r="T231" s="186"/>
      <c r="AT231" s="181" t="s">
        <v>185</v>
      </c>
      <c r="AU231" s="181" t="s">
        <v>118</v>
      </c>
      <c r="AV231" s="15" t="s">
        <v>191</v>
      </c>
      <c r="AW231" s="15" t="s">
        <v>30</v>
      </c>
      <c r="AX231" s="15" t="s">
        <v>75</v>
      </c>
      <c r="AY231" s="181" t="s">
        <v>177</v>
      </c>
    </row>
    <row r="232" spans="2:65" s="13" customFormat="1" ht="12">
      <c r="B232" s="167"/>
      <c r="D232" s="157" t="s">
        <v>185</v>
      </c>
      <c r="E232" s="168" t="s">
        <v>1</v>
      </c>
      <c r="F232" s="169" t="s">
        <v>251</v>
      </c>
      <c r="H232" s="170">
        <v>56</v>
      </c>
      <c r="I232" s="171"/>
      <c r="L232" s="167"/>
      <c r="M232" s="172"/>
      <c r="T232" s="173"/>
      <c r="AT232" s="168" t="s">
        <v>185</v>
      </c>
      <c r="AU232" s="168" t="s">
        <v>118</v>
      </c>
      <c r="AV232" s="13" t="s">
        <v>183</v>
      </c>
      <c r="AW232" s="13" t="s">
        <v>30</v>
      </c>
      <c r="AX232" s="13" t="s">
        <v>83</v>
      </c>
      <c r="AY232" s="168" t="s">
        <v>177</v>
      </c>
    </row>
    <row r="233" spans="2:65" s="1" customFormat="1" ht="24.25" customHeight="1">
      <c r="B233" s="141"/>
      <c r="C233" s="142" t="s">
        <v>335</v>
      </c>
      <c r="D233" s="142" t="s">
        <v>179</v>
      </c>
      <c r="E233" s="143" t="s">
        <v>336</v>
      </c>
      <c r="F233" s="144" t="s">
        <v>337</v>
      </c>
      <c r="G233" s="145" t="s">
        <v>329</v>
      </c>
      <c r="H233" s="146">
        <v>28</v>
      </c>
      <c r="I233" s="147"/>
      <c r="J233" s="148">
        <f>ROUND(I233*H233,2)</f>
        <v>0</v>
      </c>
      <c r="K233" s="149"/>
      <c r="L233" s="32"/>
      <c r="M233" s="150" t="s">
        <v>1</v>
      </c>
      <c r="N233" s="151" t="s">
        <v>41</v>
      </c>
      <c r="P233" s="152">
        <f>O233*H233</f>
        <v>0</v>
      </c>
      <c r="Q233" s="152">
        <v>8.7849999999999998E-2</v>
      </c>
      <c r="R233" s="152">
        <f>Q233*H233</f>
        <v>2.4598</v>
      </c>
      <c r="S233" s="152">
        <v>0</v>
      </c>
      <c r="T233" s="153">
        <f>S233*H233</f>
        <v>0</v>
      </c>
      <c r="AR233" s="154" t="s">
        <v>183</v>
      </c>
      <c r="AT233" s="154" t="s">
        <v>179</v>
      </c>
      <c r="AU233" s="154" t="s">
        <v>118</v>
      </c>
      <c r="AY233" s="17" t="s">
        <v>177</v>
      </c>
      <c r="BE233" s="155">
        <f>IF(N233="základná",J233,0)</f>
        <v>0</v>
      </c>
      <c r="BF233" s="155">
        <f>IF(N233="znížená",J233,0)</f>
        <v>0</v>
      </c>
      <c r="BG233" s="155">
        <f>IF(N233="zákl. prenesená",J233,0)</f>
        <v>0</v>
      </c>
      <c r="BH233" s="155">
        <f>IF(N233="zníž. prenesená",J233,0)</f>
        <v>0</v>
      </c>
      <c r="BI233" s="155">
        <f>IF(N233="nulová",J233,0)</f>
        <v>0</v>
      </c>
      <c r="BJ233" s="17" t="s">
        <v>118</v>
      </c>
      <c r="BK233" s="155">
        <f>ROUND(I233*H233,2)</f>
        <v>0</v>
      </c>
      <c r="BL233" s="17" t="s">
        <v>183</v>
      </c>
      <c r="BM233" s="154" t="s">
        <v>338</v>
      </c>
    </row>
    <row r="234" spans="2:65" s="14" customFormat="1" ht="12">
      <c r="B234" s="174"/>
      <c r="D234" s="157" t="s">
        <v>185</v>
      </c>
      <c r="E234" s="175" t="s">
        <v>1</v>
      </c>
      <c r="F234" s="176" t="s">
        <v>331</v>
      </c>
      <c r="H234" s="175" t="s">
        <v>1</v>
      </c>
      <c r="I234" s="177"/>
      <c r="L234" s="174"/>
      <c r="M234" s="178"/>
      <c r="T234" s="179"/>
      <c r="AT234" s="175" t="s">
        <v>185</v>
      </c>
      <c r="AU234" s="175" t="s">
        <v>118</v>
      </c>
      <c r="AV234" s="14" t="s">
        <v>83</v>
      </c>
      <c r="AW234" s="14" t="s">
        <v>30</v>
      </c>
      <c r="AX234" s="14" t="s">
        <v>75</v>
      </c>
      <c r="AY234" s="175" t="s">
        <v>177</v>
      </c>
    </row>
    <row r="235" spans="2:65" s="12" customFormat="1" ht="12">
      <c r="B235" s="156"/>
      <c r="D235" s="157" t="s">
        <v>185</v>
      </c>
      <c r="E235" s="158" t="s">
        <v>1</v>
      </c>
      <c r="F235" s="159" t="s">
        <v>339</v>
      </c>
      <c r="H235" s="160">
        <v>10</v>
      </c>
      <c r="I235" s="161"/>
      <c r="L235" s="156"/>
      <c r="M235" s="162"/>
      <c r="T235" s="163"/>
      <c r="AT235" s="158" t="s">
        <v>185</v>
      </c>
      <c r="AU235" s="158" t="s">
        <v>118</v>
      </c>
      <c r="AV235" s="12" t="s">
        <v>118</v>
      </c>
      <c r="AW235" s="12" t="s">
        <v>30</v>
      </c>
      <c r="AX235" s="12" t="s">
        <v>75</v>
      </c>
      <c r="AY235" s="158" t="s">
        <v>177</v>
      </c>
    </row>
    <row r="236" spans="2:65" s="12" customFormat="1" ht="12">
      <c r="B236" s="156"/>
      <c r="D236" s="157" t="s">
        <v>185</v>
      </c>
      <c r="E236" s="158" t="s">
        <v>1</v>
      </c>
      <c r="F236" s="159" t="s">
        <v>340</v>
      </c>
      <c r="H236" s="160">
        <v>4</v>
      </c>
      <c r="I236" s="161"/>
      <c r="L236" s="156"/>
      <c r="M236" s="162"/>
      <c r="T236" s="163"/>
      <c r="AT236" s="158" t="s">
        <v>185</v>
      </c>
      <c r="AU236" s="158" t="s">
        <v>118</v>
      </c>
      <c r="AV236" s="12" t="s">
        <v>118</v>
      </c>
      <c r="AW236" s="12" t="s">
        <v>30</v>
      </c>
      <c r="AX236" s="12" t="s">
        <v>75</v>
      </c>
      <c r="AY236" s="158" t="s">
        <v>177</v>
      </c>
    </row>
    <row r="237" spans="2:65" s="15" customFormat="1" ht="12">
      <c r="B237" s="180"/>
      <c r="D237" s="157" t="s">
        <v>185</v>
      </c>
      <c r="E237" s="181" t="s">
        <v>1</v>
      </c>
      <c r="F237" s="182" t="s">
        <v>314</v>
      </c>
      <c r="H237" s="183">
        <v>14</v>
      </c>
      <c r="I237" s="184"/>
      <c r="L237" s="180"/>
      <c r="M237" s="185"/>
      <c r="T237" s="186"/>
      <c r="AT237" s="181" t="s">
        <v>185</v>
      </c>
      <c r="AU237" s="181" t="s">
        <v>118</v>
      </c>
      <c r="AV237" s="15" t="s">
        <v>191</v>
      </c>
      <c r="AW237" s="15" t="s">
        <v>30</v>
      </c>
      <c r="AX237" s="15" t="s">
        <v>75</v>
      </c>
      <c r="AY237" s="181" t="s">
        <v>177</v>
      </c>
    </row>
    <row r="238" spans="2:65" s="14" customFormat="1" ht="12">
      <c r="B238" s="174"/>
      <c r="D238" s="157" t="s">
        <v>185</v>
      </c>
      <c r="E238" s="175" t="s">
        <v>1</v>
      </c>
      <c r="F238" s="176" t="s">
        <v>333</v>
      </c>
      <c r="H238" s="175" t="s">
        <v>1</v>
      </c>
      <c r="I238" s="177"/>
      <c r="L238" s="174"/>
      <c r="M238" s="178"/>
      <c r="T238" s="179"/>
      <c r="AT238" s="175" t="s">
        <v>185</v>
      </c>
      <c r="AU238" s="175" t="s">
        <v>118</v>
      </c>
      <c r="AV238" s="14" t="s">
        <v>83</v>
      </c>
      <c r="AW238" s="14" t="s">
        <v>30</v>
      </c>
      <c r="AX238" s="14" t="s">
        <v>75</v>
      </c>
      <c r="AY238" s="175" t="s">
        <v>177</v>
      </c>
    </row>
    <row r="239" spans="2:65" s="12" customFormat="1" ht="12">
      <c r="B239" s="156"/>
      <c r="D239" s="157" t="s">
        <v>185</v>
      </c>
      <c r="E239" s="158" t="s">
        <v>1</v>
      </c>
      <c r="F239" s="159" t="s">
        <v>339</v>
      </c>
      <c r="H239" s="160">
        <v>10</v>
      </c>
      <c r="I239" s="161"/>
      <c r="L239" s="156"/>
      <c r="M239" s="162"/>
      <c r="T239" s="163"/>
      <c r="AT239" s="158" t="s">
        <v>185</v>
      </c>
      <c r="AU239" s="158" t="s">
        <v>118</v>
      </c>
      <c r="AV239" s="12" t="s">
        <v>118</v>
      </c>
      <c r="AW239" s="12" t="s">
        <v>30</v>
      </c>
      <c r="AX239" s="12" t="s">
        <v>75</v>
      </c>
      <c r="AY239" s="158" t="s">
        <v>177</v>
      </c>
    </row>
    <row r="240" spans="2:65" s="12" customFormat="1" ht="12">
      <c r="B240" s="156"/>
      <c r="D240" s="157" t="s">
        <v>185</v>
      </c>
      <c r="E240" s="158" t="s">
        <v>1</v>
      </c>
      <c r="F240" s="159" t="s">
        <v>340</v>
      </c>
      <c r="H240" s="160">
        <v>4</v>
      </c>
      <c r="I240" s="161"/>
      <c r="L240" s="156"/>
      <c r="M240" s="162"/>
      <c r="T240" s="163"/>
      <c r="AT240" s="158" t="s">
        <v>185</v>
      </c>
      <c r="AU240" s="158" t="s">
        <v>118</v>
      </c>
      <c r="AV240" s="12" t="s">
        <v>118</v>
      </c>
      <c r="AW240" s="12" t="s">
        <v>30</v>
      </c>
      <c r="AX240" s="12" t="s">
        <v>75</v>
      </c>
      <c r="AY240" s="158" t="s">
        <v>177</v>
      </c>
    </row>
    <row r="241" spans="2:65" s="15" customFormat="1" ht="12">
      <c r="B241" s="180"/>
      <c r="D241" s="157" t="s">
        <v>185</v>
      </c>
      <c r="E241" s="181" t="s">
        <v>1</v>
      </c>
      <c r="F241" s="182" t="s">
        <v>314</v>
      </c>
      <c r="H241" s="183">
        <v>14</v>
      </c>
      <c r="I241" s="184"/>
      <c r="L241" s="180"/>
      <c r="M241" s="185"/>
      <c r="T241" s="186"/>
      <c r="AT241" s="181" t="s">
        <v>185</v>
      </c>
      <c r="AU241" s="181" t="s">
        <v>118</v>
      </c>
      <c r="AV241" s="15" t="s">
        <v>191</v>
      </c>
      <c r="AW241" s="15" t="s">
        <v>30</v>
      </c>
      <c r="AX241" s="15" t="s">
        <v>75</v>
      </c>
      <c r="AY241" s="181" t="s">
        <v>177</v>
      </c>
    </row>
    <row r="242" spans="2:65" s="13" customFormat="1" ht="12">
      <c r="B242" s="167"/>
      <c r="D242" s="157" t="s">
        <v>185</v>
      </c>
      <c r="E242" s="168" t="s">
        <v>1</v>
      </c>
      <c r="F242" s="169" t="s">
        <v>251</v>
      </c>
      <c r="H242" s="170">
        <v>28</v>
      </c>
      <c r="I242" s="171"/>
      <c r="L242" s="167"/>
      <c r="M242" s="172"/>
      <c r="T242" s="173"/>
      <c r="AT242" s="168" t="s">
        <v>185</v>
      </c>
      <c r="AU242" s="168" t="s">
        <v>118</v>
      </c>
      <c r="AV242" s="13" t="s">
        <v>183</v>
      </c>
      <c r="AW242" s="13" t="s">
        <v>30</v>
      </c>
      <c r="AX242" s="13" t="s">
        <v>83</v>
      </c>
      <c r="AY242" s="168" t="s">
        <v>177</v>
      </c>
    </row>
    <row r="243" spans="2:65" s="1" customFormat="1" ht="33" customHeight="1">
      <c r="B243" s="141"/>
      <c r="C243" s="142" t="s">
        <v>341</v>
      </c>
      <c r="D243" s="142" t="s">
        <v>179</v>
      </c>
      <c r="E243" s="143" t="s">
        <v>342</v>
      </c>
      <c r="F243" s="144" t="s">
        <v>343</v>
      </c>
      <c r="G243" s="145" t="s">
        <v>182</v>
      </c>
      <c r="H243" s="146">
        <v>4.1539999999999999</v>
      </c>
      <c r="I243" s="147"/>
      <c r="J243" s="148">
        <f>ROUND(I243*H243,2)</f>
        <v>0</v>
      </c>
      <c r="K243" s="149"/>
      <c r="L243" s="32"/>
      <c r="M243" s="150" t="s">
        <v>1</v>
      </c>
      <c r="N243" s="151" t="s">
        <v>41</v>
      </c>
      <c r="P243" s="152">
        <f>O243*H243</f>
        <v>0</v>
      </c>
      <c r="Q243" s="152">
        <v>2.4017599999999999</v>
      </c>
      <c r="R243" s="152">
        <f>Q243*H243</f>
        <v>9.9769110399999992</v>
      </c>
      <c r="S243" s="152">
        <v>0</v>
      </c>
      <c r="T243" s="153">
        <f>S243*H243</f>
        <v>0</v>
      </c>
      <c r="AR243" s="154" t="s">
        <v>183</v>
      </c>
      <c r="AT243" s="154" t="s">
        <v>179</v>
      </c>
      <c r="AU243" s="154" t="s">
        <v>118</v>
      </c>
      <c r="AY243" s="17" t="s">
        <v>177</v>
      </c>
      <c r="BE243" s="155">
        <f>IF(N243="základná",J243,0)</f>
        <v>0</v>
      </c>
      <c r="BF243" s="155">
        <f>IF(N243="znížená",J243,0)</f>
        <v>0</v>
      </c>
      <c r="BG243" s="155">
        <f>IF(N243="zákl. prenesená",J243,0)</f>
        <v>0</v>
      </c>
      <c r="BH243" s="155">
        <f>IF(N243="zníž. prenesená",J243,0)</f>
        <v>0</v>
      </c>
      <c r="BI243" s="155">
        <f>IF(N243="nulová",J243,0)</f>
        <v>0</v>
      </c>
      <c r="BJ243" s="17" t="s">
        <v>118</v>
      </c>
      <c r="BK243" s="155">
        <f>ROUND(I243*H243,2)</f>
        <v>0</v>
      </c>
      <c r="BL243" s="17" t="s">
        <v>183</v>
      </c>
      <c r="BM243" s="154" t="s">
        <v>344</v>
      </c>
    </row>
    <row r="244" spans="2:65" s="12" customFormat="1" ht="12">
      <c r="B244" s="156"/>
      <c r="D244" s="157" t="s">
        <v>185</v>
      </c>
      <c r="E244" s="158" t="s">
        <v>1</v>
      </c>
      <c r="F244" s="159" t="s">
        <v>345</v>
      </c>
      <c r="H244" s="160">
        <v>4.1539999999999999</v>
      </c>
      <c r="I244" s="161"/>
      <c r="L244" s="156"/>
      <c r="M244" s="162"/>
      <c r="T244" s="163"/>
      <c r="AT244" s="158" t="s">
        <v>185</v>
      </c>
      <c r="AU244" s="158" t="s">
        <v>118</v>
      </c>
      <c r="AV244" s="12" t="s">
        <v>118</v>
      </c>
      <c r="AW244" s="12" t="s">
        <v>30</v>
      </c>
      <c r="AX244" s="12" t="s">
        <v>83</v>
      </c>
      <c r="AY244" s="158" t="s">
        <v>177</v>
      </c>
    </row>
    <row r="245" spans="2:65" s="1" customFormat="1" ht="24.25" customHeight="1">
      <c r="B245" s="141"/>
      <c r="C245" s="142" t="s">
        <v>346</v>
      </c>
      <c r="D245" s="142" t="s">
        <v>179</v>
      </c>
      <c r="E245" s="143" t="s">
        <v>347</v>
      </c>
      <c r="F245" s="144" t="s">
        <v>348</v>
      </c>
      <c r="G245" s="145" t="s">
        <v>116</v>
      </c>
      <c r="H245" s="146">
        <v>43.73</v>
      </c>
      <c r="I245" s="147"/>
      <c r="J245" s="148">
        <f>ROUND(I245*H245,2)</f>
        <v>0</v>
      </c>
      <c r="K245" s="149"/>
      <c r="L245" s="32"/>
      <c r="M245" s="150" t="s">
        <v>1</v>
      </c>
      <c r="N245" s="151" t="s">
        <v>41</v>
      </c>
      <c r="P245" s="152">
        <f>O245*H245</f>
        <v>0</v>
      </c>
      <c r="Q245" s="152">
        <v>1.8E-3</v>
      </c>
      <c r="R245" s="152">
        <f>Q245*H245</f>
        <v>7.8713999999999992E-2</v>
      </c>
      <c r="S245" s="152">
        <v>0</v>
      </c>
      <c r="T245" s="153">
        <f>S245*H245</f>
        <v>0</v>
      </c>
      <c r="AR245" s="154" t="s">
        <v>183</v>
      </c>
      <c r="AT245" s="154" t="s">
        <v>179</v>
      </c>
      <c r="AU245" s="154" t="s">
        <v>118</v>
      </c>
      <c r="AY245" s="17" t="s">
        <v>177</v>
      </c>
      <c r="BE245" s="155">
        <f>IF(N245="základná",J245,0)</f>
        <v>0</v>
      </c>
      <c r="BF245" s="155">
        <f>IF(N245="znížená",J245,0)</f>
        <v>0</v>
      </c>
      <c r="BG245" s="155">
        <f>IF(N245="zákl. prenesená",J245,0)</f>
        <v>0</v>
      </c>
      <c r="BH245" s="155">
        <f>IF(N245="zníž. prenesená",J245,0)</f>
        <v>0</v>
      </c>
      <c r="BI245" s="155">
        <f>IF(N245="nulová",J245,0)</f>
        <v>0</v>
      </c>
      <c r="BJ245" s="17" t="s">
        <v>118</v>
      </c>
      <c r="BK245" s="155">
        <f>ROUND(I245*H245,2)</f>
        <v>0</v>
      </c>
      <c r="BL245" s="17" t="s">
        <v>183</v>
      </c>
      <c r="BM245" s="154" t="s">
        <v>349</v>
      </c>
    </row>
    <row r="246" spans="2:65" s="12" customFormat="1" ht="12">
      <c r="B246" s="156"/>
      <c r="D246" s="157" t="s">
        <v>185</v>
      </c>
      <c r="E246" s="158" t="s">
        <v>1</v>
      </c>
      <c r="F246" s="159" t="s">
        <v>350</v>
      </c>
      <c r="H246" s="160">
        <v>43.73</v>
      </c>
      <c r="I246" s="161"/>
      <c r="L246" s="156"/>
      <c r="M246" s="162"/>
      <c r="T246" s="163"/>
      <c r="AT246" s="158" t="s">
        <v>185</v>
      </c>
      <c r="AU246" s="158" t="s">
        <v>118</v>
      </c>
      <c r="AV246" s="12" t="s">
        <v>118</v>
      </c>
      <c r="AW246" s="12" t="s">
        <v>30</v>
      </c>
      <c r="AX246" s="12" t="s">
        <v>83</v>
      </c>
      <c r="AY246" s="158" t="s">
        <v>177</v>
      </c>
    </row>
    <row r="247" spans="2:65" s="1" customFormat="1" ht="24.25" customHeight="1">
      <c r="B247" s="141"/>
      <c r="C247" s="142" t="s">
        <v>351</v>
      </c>
      <c r="D247" s="142" t="s">
        <v>179</v>
      </c>
      <c r="E247" s="143" t="s">
        <v>352</v>
      </c>
      <c r="F247" s="144" t="s">
        <v>353</v>
      </c>
      <c r="G247" s="145" t="s">
        <v>116</v>
      </c>
      <c r="H247" s="146">
        <v>43.73</v>
      </c>
      <c r="I247" s="147"/>
      <c r="J247" s="148">
        <f>ROUND(I247*H247,2)</f>
        <v>0</v>
      </c>
      <c r="K247" s="149"/>
      <c r="L247" s="32"/>
      <c r="M247" s="150" t="s">
        <v>1</v>
      </c>
      <c r="N247" s="151" t="s">
        <v>41</v>
      </c>
      <c r="P247" s="152">
        <f>O247*H247</f>
        <v>0</v>
      </c>
      <c r="Q247" s="152">
        <v>0</v>
      </c>
      <c r="R247" s="152">
        <f>Q247*H247</f>
        <v>0</v>
      </c>
      <c r="S247" s="152">
        <v>0</v>
      </c>
      <c r="T247" s="153">
        <f>S247*H247</f>
        <v>0</v>
      </c>
      <c r="AR247" s="154" t="s">
        <v>183</v>
      </c>
      <c r="AT247" s="154" t="s">
        <v>179</v>
      </c>
      <c r="AU247" s="154" t="s">
        <v>118</v>
      </c>
      <c r="AY247" s="17" t="s">
        <v>177</v>
      </c>
      <c r="BE247" s="155">
        <f>IF(N247="základná",J247,0)</f>
        <v>0</v>
      </c>
      <c r="BF247" s="155">
        <f>IF(N247="znížená",J247,0)</f>
        <v>0</v>
      </c>
      <c r="BG247" s="155">
        <f>IF(N247="zákl. prenesená",J247,0)</f>
        <v>0</v>
      </c>
      <c r="BH247" s="155">
        <f>IF(N247="zníž. prenesená",J247,0)</f>
        <v>0</v>
      </c>
      <c r="BI247" s="155">
        <f>IF(N247="nulová",J247,0)</f>
        <v>0</v>
      </c>
      <c r="BJ247" s="17" t="s">
        <v>118</v>
      </c>
      <c r="BK247" s="155">
        <f>ROUND(I247*H247,2)</f>
        <v>0</v>
      </c>
      <c r="BL247" s="17" t="s">
        <v>183</v>
      </c>
      <c r="BM247" s="154" t="s">
        <v>354</v>
      </c>
    </row>
    <row r="248" spans="2:65" s="1" customFormat="1" ht="24.25" customHeight="1">
      <c r="B248" s="141"/>
      <c r="C248" s="142" t="s">
        <v>355</v>
      </c>
      <c r="D248" s="142" t="s">
        <v>179</v>
      </c>
      <c r="E248" s="143" t="s">
        <v>356</v>
      </c>
      <c r="F248" s="144" t="s">
        <v>357</v>
      </c>
      <c r="G248" s="145" t="s">
        <v>236</v>
      </c>
      <c r="H248" s="146">
        <v>0.83099999999999996</v>
      </c>
      <c r="I248" s="147"/>
      <c r="J248" s="148">
        <f>ROUND(I248*H248,2)</f>
        <v>0</v>
      </c>
      <c r="K248" s="149"/>
      <c r="L248" s="32"/>
      <c r="M248" s="150" t="s">
        <v>1</v>
      </c>
      <c r="N248" s="151" t="s">
        <v>41</v>
      </c>
      <c r="P248" s="152">
        <f>O248*H248</f>
        <v>0</v>
      </c>
      <c r="Q248" s="152">
        <v>1.01953</v>
      </c>
      <c r="R248" s="152">
        <f>Q248*H248</f>
        <v>0.84722942999999995</v>
      </c>
      <c r="S248" s="152">
        <v>0</v>
      </c>
      <c r="T248" s="153">
        <f>S248*H248</f>
        <v>0</v>
      </c>
      <c r="AR248" s="154" t="s">
        <v>183</v>
      </c>
      <c r="AT248" s="154" t="s">
        <v>179</v>
      </c>
      <c r="AU248" s="154" t="s">
        <v>118</v>
      </c>
      <c r="AY248" s="17" t="s">
        <v>177</v>
      </c>
      <c r="BE248" s="155">
        <f>IF(N248="základná",J248,0)</f>
        <v>0</v>
      </c>
      <c r="BF248" s="155">
        <f>IF(N248="znížená",J248,0)</f>
        <v>0</v>
      </c>
      <c r="BG248" s="155">
        <f>IF(N248="zákl. prenesená",J248,0)</f>
        <v>0</v>
      </c>
      <c r="BH248" s="155">
        <f>IF(N248="zníž. prenesená",J248,0)</f>
        <v>0</v>
      </c>
      <c r="BI248" s="155">
        <f>IF(N248="nulová",J248,0)</f>
        <v>0</v>
      </c>
      <c r="BJ248" s="17" t="s">
        <v>118</v>
      </c>
      <c r="BK248" s="155">
        <f>ROUND(I248*H248,2)</f>
        <v>0</v>
      </c>
      <c r="BL248" s="17" t="s">
        <v>183</v>
      </c>
      <c r="BM248" s="154" t="s">
        <v>358</v>
      </c>
    </row>
    <row r="249" spans="2:65" s="12" customFormat="1" ht="12">
      <c r="B249" s="156"/>
      <c r="D249" s="157" t="s">
        <v>185</v>
      </c>
      <c r="E249" s="158" t="s">
        <v>1</v>
      </c>
      <c r="F249" s="159" t="s">
        <v>359</v>
      </c>
      <c r="H249" s="160">
        <v>0.83099999999999996</v>
      </c>
      <c r="I249" s="161"/>
      <c r="L249" s="156"/>
      <c r="M249" s="162"/>
      <c r="T249" s="163"/>
      <c r="AT249" s="158" t="s">
        <v>185</v>
      </c>
      <c r="AU249" s="158" t="s">
        <v>118</v>
      </c>
      <c r="AV249" s="12" t="s">
        <v>118</v>
      </c>
      <c r="AW249" s="12" t="s">
        <v>30</v>
      </c>
      <c r="AX249" s="12" t="s">
        <v>83</v>
      </c>
      <c r="AY249" s="158" t="s">
        <v>177</v>
      </c>
    </row>
    <row r="250" spans="2:65" s="1" customFormat="1" ht="21.75" customHeight="1">
      <c r="B250" s="141"/>
      <c r="C250" s="142" t="s">
        <v>360</v>
      </c>
      <c r="D250" s="142" t="s">
        <v>179</v>
      </c>
      <c r="E250" s="143" t="s">
        <v>361</v>
      </c>
      <c r="F250" s="144" t="s">
        <v>362</v>
      </c>
      <c r="G250" s="145" t="s">
        <v>182</v>
      </c>
      <c r="H250" s="146">
        <v>13.522</v>
      </c>
      <c r="I250" s="147"/>
      <c r="J250" s="148">
        <f>ROUND(I250*H250,2)</f>
        <v>0</v>
      </c>
      <c r="K250" s="149"/>
      <c r="L250" s="32"/>
      <c r="M250" s="150" t="s">
        <v>1</v>
      </c>
      <c r="N250" s="151" t="s">
        <v>41</v>
      </c>
      <c r="P250" s="152">
        <f>O250*H250</f>
        <v>0</v>
      </c>
      <c r="Q250" s="152">
        <v>2.40177</v>
      </c>
      <c r="R250" s="152">
        <f>Q250*H250</f>
        <v>32.476733940000003</v>
      </c>
      <c r="S250" s="152">
        <v>0</v>
      </c>
      <c r="T250" s="153">
        <f>S250*H250</f>
        <v>0</v>
      </c>
      <c r="AR250" s="154" t="s">
        <v>183</v>
      </c>
      <c r="AT250" s="154" t="s">
        <v>179</v>
      </c>
      <c r="AU250" s="154" t="s">
        <v>118</v>
      </c>
      <c r="AY250" s="17" t="s">
        <v>177</v>
      </c>
      <c r="BE250" s="155">
        <f>IF(N250="základná",J250,0)</f>
        <v>0</v>
      </c>
      <c r="BF250" s="155">
        <f>IF(N250="znížená",J250,0)</f>
        <v>0</v>
      </c>
      <c r="BG250" s="155">
        <f>IF(N250="zákl. prenesená",J250,0)</f>
        <v>0</v>
      </c>
      <c r="BH250" s="155">
        <f>IF(N250="zníž. prenesená",J250,0)</f>
        <v>0</v>
      </c>
      <c r="BI250" s="155">
        <f>IF(N250="nulová",J250,0)</f>
        <v>0</v>
      </c>
      <c r="BJ250" s="17" t="s">
        <v>118</v>
      </c>
      <c r="BK250" s="155">
        <f>ROUND(I250*H250,2)</f>
        <v>0</v>
      </c>
      <c r="BL250" s="17" t="s">
        <v>183</v>
      </c>
      <c r="BM250" s="154" t="s">
        <v>363</v>
      </c>
    </row>
    <row r="251" spans="2:65" s="12" customFormat="1" ht="12">
      <c r="B251" s="156"/>
      <c r="D251" s="157" t="s">
        <v>185</v>
      </c>
      <c r="E251" s="158" t="s">
        <v>1</v>
      </c>
      <c r="F251" s="159" t="s">
        <v>364</v>
      </c>
      <c r="H251" s="160">
        <v>16.827999999999999</v>
      </c>
      <c r="I251" s="161"/>
      <c r="L251" s="156"/>
      <c r="M251" s="162"/>
      <c r="T251" s="163"/>
      <c r="AT251" s="158" t="s">
        <v>185</v>
      </c>
      <c r="AU251" s="158" t="s">
        <v>118</v>
      </c>
      <c r="AV251" s="12" t="s">
        <v>118</v>
      </c>
      <c r="AW251" s="12" t="s">
        <v>30</v>
      </c>
      <c r="AX251" s="12" t="s">
        <v>75</v>
      </c>
      <c r="AY251" s="158" t="s">
        <v>177</v>
      </c>
    </row>
    <row r="252" spans="2:65" s="12" customFormat="1" ht="12">
      <c r="B252" s="156"/>
      <c r="D252" s="157" t="s">
        <v>185</v>
      </c>
      <c r="E252" s="158" t="s">
        <v>1</v>
      </c>
      <c r="F252" s="159" t="s">
        <v>365</v>
      </c>
      <c r="H252" s="160">
        <v>-3.306</v>
      </c>
      <c r="I252" s="161"/>
      <c r="L252" s="156"/>
      <c r="M252" s="162"/>
      <c r="T252" s="163"/>
      <c r="AT252" s="158" t="s">
        <v>185</v>
      </c>
      <c r="AU252" s="158" t="s">
        <v>118</v>
      </c>
      <c r="AV252" s="12" t="s">
        <v>118</v>
      </c>
      <c r="AW252" s="12" t="s">
        <v>30</v>
      </c>
      <c r="AX252" s="12" t="s">
        <v>75</v>
      </c>
      <c r="AY252" s="158" t="s">
        <v>177</v>
      </c>
    </row>
    <row r="253" spans="2:65" s="13" customFormat="1" ht="12">
      <c r="B253" s="167"/>
      <c r="D253" s="157" t="s">
        <v>185</v>
      </c>
      <c r="E253" s="168" t="s">
        <v>1</v>
      </c>
      <c r="F253" s="169" t="s">
        <v>251</v>
      </c>
      <c r="H253" s="170">
        <v>13.522</v>
      </c>
      <c r="I253" s="171"/>
      <c r="L253" s="167"/>
      <c r="M253" s="172"/>
      <c r="T253" s="173"/>
      <c r="AT253" s="168" t="s">
        <v>185</v>
      </c>
      <c r="AU253" s="168" t="s">
        <v>118</v>
      </c>
      <c r="AV253" s="13" t="s">
        <v>183</v>
      </c>
      <c r="AW253" s="13" t="s">
        <v>30</v>
      </c>
      <c r="AX253" s="13" t="s">
        <v>83</v>
      </c>
      <c r="AY253" s="168" t="s">
        <v>177</v>
      </c>
    </row>
    <row r="254" spans="2:65" s="1" customFormat="1" ht="24.25" customHeight="1">
      <c r="B254" s="141"/>
      <c r="C254" s="142" t="s">
        <v>366</v>
      </c>
      <c r="D254" s="142" t="s">
        <v>179</v>
      </c>
      <c r="E254" s="143" t="s">
        <v>367</v>
      </c>
      <c r="F254" s="144" t="s">
        <v>368</v>
      </c>
      <c r="G254" s="145" t="s">
        <v>116</v>
      </c>
      <c r="H254" s="146">
        <v>98.620999999999995</v>
      </c>
      <c r="I254" s="147"/>
      <c r="J254" s="148">
        <f>ROUND(I254*H254,2)</f>
        <v>0</v>
      </c>
      <c r="K254" s="149"/>
      <c r="L254" s="32"/>
      <c r="M254" s="150" t="s">
        <v>1</v>
      </c>
      <c r="N254" s="151" t="s">
        <v>41</v>
      </c>
      <c r="P254" s="152">
        <f>O254*H254</f>
        <v>0</v>
      </c>
      <c r="Q254" s="152">
        <v>2.2899999999999999E-3</v>
      </c>
      <c r="R254" s="152">
        <f>Q254*H254</f>
        <v>0.22584209</v>
      </c>
      <c r="S254" s="152">
        <v>0</v>
      </c>
      <c r="T254" s="153">
        <f>S254*H254</f>
        <v>0</v>
      </c>
      <c r="AR254" s="154" t="s">
        <v>183</v>
      </c>
      <c r="AT254" s="154" t="s">
        <v>179</v>
      </c>
      <c r="AU254" s="154" t="s">
        <v>118</v>
      </c>
      <c r="AY254" s="17" t="s">
        <v>177</v>
      </c>
      <c r="BE254" s="155">
        <f>IF(N254="základná",J254,0)</f>
        <v>0</v>
      </c>
      <c r="BF254" s="155">
        <f>IF(N254="znížená",J254,0)</f>
        <v>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7" t="s">
        <v>118</v>
      </c>
      <c r="BK254" s="155">
        <f>ROUND(I254*H254,2)</f>
        <v>0</v>
      </c>
      <c r="BL254" s="17" t="s">
        <v>183</v>
      </c>
      <c r="BM254" s="154" t="s">
        <v>369</v>
      </c>
    </row>
    <row r="255" spans="2:65" s="12" customFormat="1" ht="24">
      <c r="B255" s="156"/>
      <c r="D255" s="157" t="s">
        <v>185</v>
      </c>
      <c r="E255" s="158" t="s">
        <v>1</v>
      </c>
      <c r="F255" s="159" t="s">
        <v>370</v>
      </c>
      <c r="H255" s="160">
        <v>120.661</v>
      </c>
      <c r="I255" s="161"/>
      <c r="L255" s="156"/>
      <c r="M255" s="162"/>
      <c r="T255" s="163"/>
      <c r="AT255" s="158" t="s">
        <v>185</v>
      </c>
      <c r="AU255" s="158" t="s">
        <v>118</v>
      </c>
      <c r="AV255" s="12" t="s">
        <v>118</v>
      </c>
      <c r="AW255" s="12" t="s">
        <v>30</v>
      </c>
      <c r="AX255" s="12" t="s">
        <v>75</v>
      </c>
      <c r="AY255" s="158" t="s">
        <v>177</v>
      </c>
    </row>
    <row r="256" spans="2:65" s="12" customFormat="1" ht="12">
      <c r="B256" s="156"/>
      <c r="D256" s="157" t="s">
        <v>185</v>
      </c>
      <c r="E256" s="158" t="s">
        <v>1</v>
      </c>
      <c r="F256" s="159" t="s">
        <v>371</v>
      </c>
      <c r="H256" s="160">
        <v>-22.04</v>
      </c>
      <c r="I256" s="161"/>
      <c r="L256" s="156"/>
      <c r="M256" s="162"/>
      <c r="T256" s="163"/>
      <c r="AT256" s="158" t="s">
        <v>185</v>
      </c>
      <c r="AU256" s="158" t="s">
        <v>118</v>
      </c>
      <c r="AV256" s="12" t="s">
        <v>118</v>
      </c>
      <c r="AW256" s="12" t="s">
        <v>30</v>
      </c>
      <c r="AX256" s="12" t="s">
        <v>75</v>
      </c>
      <c r="AY256" s="158" t="s">
        <v>177</v>
      </c>
    </row>
    <row r="257" spans="2:65" s="13" customFormat="1" ht="12">
      <c r="B257" s="167"/>
      <c r="D257" s="157" t="s">
        <v>185</v>
      </c>
      <c r="E257" s="168" t="s">
        <v>1</v>
      </c>
      <c r="F257" s="169" t="s">
        <v>251</v>
      </c>
      <c r="H257" s="170">
        <v>98.620999999999995</v>
      </c>
      <c r="I257" s="171"/>
      <c r="L257" s="167"/>
      <c r="M257" s="172"/>
      <c r="T257" s="173"/>
      <c r="AT257" s="168" t="s">
        <v>185</v>
      </c>
      <c r="AU257" s="168" t="s">
        <v>118</v>
      </c>
      <c r="AV257" s="13" t="s">
        <v>183</v>
      </c>
      <c r="AW257" s="13" t="s">
        <v>30</v>
      </c>
      <c r="AX257" s="13" t="s">
        <v>83</v>
      </c>
      <c r="AY257" s="168" t="s">
        <v>177</v>
      </c>
    </row>
    <row r="258" spans="2:65" s="1" customFormat="1" ht="24.25" customHeight="1">
      <c r="B258" s="141"/>
      <c r="C258" s="142" t="s">
        <v>372</v>
      </c>
      <c r="D258" s="142" t="s">
        <v>179</v>
      </c>
      <c r="E258" s="143" t="s">
        <v>373</v>
      </c>
      <c r="F258" s="144" t="s">
        <v>374</v>
      </c>
      <c r="G258" s="145" t="s">
        <v>116</v>
      </c>
      <c r="H258" s="146">
        <v>98.620999999999995</v>
      </c>
      <c r="I258" s="147"/>
      <c r="J258" s="148">
        <f>ROUND(I258*H258,2)</f>
        <v>0</v>
      </c>
      <c r="K258" s="149"/>
      <c r="L258" s="32"/>
      <c r="M258" s="150" t="s">
        <v>1</v>
      </c>
      <c r="N258" s="151" t="s">
        <v>41</v>
      </c>
      <c r="P258" s="152">
        <f>O258*H258</f>
        <v>0</v>
      </c>
      <c r="Q258" s="152">
        <v>0</v>
      </c>
      <c r="R258" s="152">
        <f>Q258*H258</f>
        <v>0</v>
      </c>
      <c r="S258" s="152">
        <v>0</v>
      </c>
      <c r="T258" s="153">
        <f>S258*H258</f>
        <v>0</v>
      </c>
      <c r="AR258" s="154" t="s">
        <v>183</v>
      </c>
      <c r="AT258" s="154" t="s">
        <v>179</v>
      </c>
      <c r="AU258" s="154" t="s">
        <v>118</v>
      </c>
      <c r="AY258" s="17" t="s">
        <v>177</v>
      </c>
      <c r="BE258" s="155">
        <f>IF(N258="základná",J258,0)</f>
        <v>0</v>
      </c>
      <c r="BF258" s="155">
        <f>IF(N258="znížená",J258,0)</f>
        <v>0</v>
      </c>
      <c r="BG258" s="155">
        <f>IF(N258="zákl. prenesená",J258,0)</f>
        <v>0</v>
      </c>
      <c r="BH258" s="155">
        <f>IF(N258="zníž. prenesená",J258,0)</f>
        <v>0</v>
      </c>
      <c r="BI258" s="155">
        <f>IF(N258="nulová",J258,0)</f>
        <v>0</v>
      </c>
      <c r="BJ258" s="17" t="s">
        <v>118</v>
      </c>
      <c r="BK258" s="155">
        <f>ROUND(I258*H258,2)</f>
        <v>0</v>
      </c>
      <c r="BL258" s="17" t="s">
        <v>183</v>
      </c>
      <c r="BM258" s="154" t="s">
        <v>375</v>
      </c>
    </row>
    <row r="259" spans="2:65" s="1" customFormat="1" ht="16.5" customHeight="1">
      <c r="B259" s="141"/>
      <c r="C259" s="142" t="s">
        <v>376</v>
      </c>
      <c r="D259" s="142" t="s">
        <v>179</v>
      </c>
      <c r="E259" s="143" t="s">
        <v>377</v>
      </c>
      <c r="F259" s="144" t="s">
        <v>378</v>
      </c>
      <c r="G259" s="145" t="s">
        <v>236</v>
      </c>
      <c r="H259" s="146">
        <v>2.7040000000000002</v>
      </c>
      <c r="I259" s="147"/>
      <c r="J259" s="148">
        <f>ROUND(I259*H259,2)</f>
        <v>0</v>
      </c>
      <c r="K259" s="149"/>
      <c r="L259" s="32"/>
      <c r="M259" s="150" t="s">
        <v>1</v>
      </c>
      <c r="N259" s="151" t="s">
        <v>41</v>
      </c>
      <c r="P259" s="152">
        <f>O259*H259</f>
        <v>0</v>
      </c>
      <c r="Q259" s="152">
        <v>1.01555</v>
      </c>
      <c r="R259" s="152">
        <f>Q259*H259</f>
        <v>2.7460472</v>
      </c>
      <c r="S259" s="152">
        <v>0</v>
      </c>
      <c r="T259" s="153">
        <f>S259*H259</f>
        <v>0</v>
      </c>
      <c r="AR259" s="154" t="s">
        <v>183</v>
      </c>
      <c r="AT259" s="154" t="s">
        <v>179</v>
      </c>
      <c r="AU259" s="154" t="s">
        <v>118</v>
      </c>
      <c r="AY259" s="17" t="s">
        <v>177</v>
      </c>
      <c r="BE259" s="155">
        <f>IF(N259="základná",J259,0)</f>
        <v>0</v>
      </c>
      <c r="BF259" s="155">
        <f>IF(N259="znížená",J259,0)</f>
        <v>0</v>
      </c>
      <c r="BG259" s="155">
        <f>IF(N259="zákl. prenesená",J259,0)</f>
        <v>0</v>
      </c>
      <c r="BH259" s="155">
        <f>IF(N259="zníž. prenesená",J259,0)</f>
        <v>0</v>
      </c>
      <c r="BI259" s="155">
        <f>IF(N259="nulová",J259,0)</f>
        <v>0</v>
      </c>
      <c r="BJ259" s="17" t="s">
        <v>118</v>
      </c>
      <c r="BK259" s="155">
        <f>ROUND(I259*H259,2)</f>
        <v>0</v>
      </c>
      <c r="BL259" s="17" t="s">
        <v>183</v>
      </c>
      <c r="BM259" s="154" t="s">
        <v>379</v>
      </c>
    </row>
    <row r="260" spans="2:65" s="12" customFormat="1" ht="12">
      <c r="B260" s="156"/>
      <c r="D260" s="157" t="s">
        <v>185</v>
      </c>
      <c r="E260" s="158" t="s">
        <v>1</v>
      </c>
      <c r="F260" s="159" t="s">
        <v>380</v>
      </c>
      <c r="H260" s="160">
        <v>2.7040000000000002</v>
      </c>
      <c r="I260" s="161"/>
      <c r="L260" s="156"/>
      <c r="M260" s="162"/>
      <c r="T260" s="163"/>
      <c r="AT260" s="158" t="s">
        <v>185</v>
      </c>
      <c r="AU260" s="158" t="s">
        <v>118</v>
      </c>
      <c r="AV260" s="12" t="s">
        <v>118</v>
      </c>
      <c r="AW260" s="12" t="s">
        <v>30</v>
      </c>
      <c r="AX260" s="12" t="s">
        <v>83</v>
      </c>
      <c r="AY260" s="158" t="s">
        <v>177</v>
      </c>
    </row>
    <row r="261" spans="2:65" s="1" customFormat="1" ht="37.75" customHeight="1">
      <c r="B261" s="141"/>
      <c r="C261" s="142" t="s">
        <v>381</v>
      </c>
      <c r="D261" s="142" t="s">
        <v>179</v>
      </c>
      <c r="E261" s="143" t="s">
        <v>382</v>
      </c>
      <c r="F261" s="144" t="s">
        <v>383</v>
      </c>
      <c r="G261" s="145" t="s">
        <v>116</v>
      </c>
      <c r="H261" s="146">
        <v>112.688</v>
      </c>
      <c r="I261" s="147"/>
      <c r="J261" s="148">
        <f>ROUND(I261*H261,2)</f>
        <v>0</v>
      </c>
      <c r="K261" s="149"/>
      <c r="L261" s="32"/>
      <c r="M261" s="150" t="s">
        <v>1</v>
      </c>
      <c r="N261" s="151" t="s">
        <v>41</v>
      </c>
      <c r="P261" s="152">
        <f>O261*H261</f>
        <v>0</v>
      </c>
      <c r="Q261" s="152">
        <v>9.6759999999999999E-2</v>
      </c>
      <c r="R261" s="152">
        <f>Q261*H261</f>
        <v>10.903690880000001</v>
      </c>
      <c r="S261" s="152">
        <v>0</v>
      </c>
      <c r="T261" s="153">
        <f>S261*H261</f>
        <v>0</v>
      </c>
      <c r="AR261" s="154" t="s">
        <v>183</v>
      </c>
      <c r="AT261" s="154" t="s">
        <v>179</v>
      </c>
      <c r="AU261" s="154" t="s">
        <v>118</v>
      </c>
      <c r="AY261" s="17" t="s">
        <v>177</v>
      </c>
      <c r="BE261" s="155">
        <f>IF(N261="základná",J261,0)</f>
        <v>0</v>
      </c>
      <c r="BF261" s="155">
        <f>IF(N261="znížená",J261,0)</f>
        <v>0</v>
      </c>
      <c r="BG261" s="155">
        <f>IF(N261="zákl. prenesená",J261,0)</f>
        <v>0</v>
      </c>
      <c r="BH261" s="155">
        <f>IF(N261="zníž. prenesená",J261,0)</f>
        <v>0</v>
      </c>
      <c r="BI261" s="155">
        <f>IF(N261="nulová",J261,0)</f>
        <v>0</v>
      </c>
      <c r="BJ261" s="17" t="s">
        <v>118</v>
      </c>
      <c r="BK261" s="155">
        <f>ROUND(I261*H261,2)</f>
        <v>0</v>
      </c>
      <c r="BL261" s="17" t="s">
        <v>183</v>
      </c>
      <c r="BM261" s="154" t="s">
        <v>384</v>
      </c>
    </row>
    <row r="262" spans="2:65" s="14" customFormat="1" ht="12">
      <c r="B262" s="174"/>
      <c r="D262" s="157" t="s">
        <v>185</v>
      </c>
      <c r="E262" s="175" t="s">
        <v>1</v>
      </c>
      <c r="F262" s="176" t="s">
        <v>331</v>
      </c>
      <c r="H262" s="175" t="s">
        <v>1</v>
      </c>
      <c r="I262" s="177"/>
      <c r="L262" s="174"/>
      <c r="M262" s="178"/>
      <c r="T262" s="179"/>
      <c r="AT262" s="175" t="s">
        <v>185</v>
      </c>
      <c r="AU262" s="175" t="s">
        <v>118</v>
      </c>
      <c r="AV262" s="14" t="s">
        <v>83</v>
      </c>
      <c r="AW262" s="14" t="s">
        <v>30</v>
      </c>
      <c r="AX262" s="14" t="s">
        <v>75</v>
      </c>
      <c r="AY262" s="175" t="s">
        <v>177</v>
      </c>
    </row>
    <row r="263" spans="2:65" s="12" customFormat="1" ht="12">
      <c r="B263" s="156"/>
      <c r="D263" s="157" t="s">
        <v>185</v>
      </c>
      <c r="E263" s="158" t="s">
        <v>1</v>
      </c>
      <c r="F263" s="159" t="s">
        <v>385</v>
      </c>
      <c r="H263" s="160">
        <v>44.841999999999999</v>
      </c>
      <c r="I263" s="161"/>
      <c r="L263" s="156"/>
      <c r="M263" s="162"/>
      <c r="T263" s="163"/>
      <c r="AT263" s="158" t="s">
        <v>185</v>
      </c>
      <c r="AU263" s="158" t="s">
        <v>118</v>
      </c>
      <c r="AV263" s="12" t="s">
        <v>118</v>
      </c>
      <c r="AW263" s="12" t="s">
        <v>30</v>
      </c>
      <c r="AX263" s="12" t="s">
        <v>75</v>
      </c>
      <c r="AY263" s="158" t="s">
        <v>177</v>
      </c>
    </row>
    <row r="264" spans="2:65" s="12" customFormat="1" ht="12">
      <c r="B264" s="156"/>
      <c r="D264" s="157" t="s">
        <v>185</v>
      </c>
      <c r="E264" s="158" t="s">
        <v>1</v>
      </c>
      <c r="F264" s="159" t="s">
        <v>386</v>
      </c>
      <c r="H264" s="160">
        <v>-5.05</v>
      </c>
      <c r="I264" s="161"/>
      <c r="L264" s="156"/>
      <c r="M264" s="162"/>
      <c r="T264" s="163"/>
      <c r="AT264" s="158" t="s">
        <v>185</v>
      </c>
      <c r="AU264" s="158" t="s">
        <v>118</v>
      </c>
      <c r="AV264" s="12" t="s">
        <v>118</v>
      </c>
      <c r="AW264" s="12" t="s">
        <v>30</v>
      </c>
      <c r="AX264" s="12" t="s">
        <v>75</v>
      </c>
      <c r="AY264" s="158" t="s">
        <v>177</v>
      </c>
    </row>
    <row r="265" spans="2:65" s="15" customFormat="1" ht="12">
      <c r="B265" s="180"/>
      <c r="D265" s="157" t="s">
        <v>185</v>
      </c>
      <c r="E265" s="181" t="s">
        <v>1</v>
      </c>
      <c r="F265" s="182" t="s">
        <v>314</v>
      </c>
      <c r="H265" s="183">
        <v>39.792000000000002</v>
      </c>
      <c r="I265" s="184"/>
      <c r="L265" s="180"/>
      <c r="M265" s="185"/>
      <c r="T265" s="186"/>
      <c r="AT265" s="181" t="s">
        <v>185</v>
      </c>
      <c r="AU265" s="181" t="s">
        <v>118</v>
      </c>
      <c r="AV265" s="15" t="s">
        <v>191</v>
      </c>
      <c r="AW265" s="15" t="s">
        <v>30</v>
      </c>
      <c r="AX265" s="15" t="s">
        <v>75</v>
      </c>
      <c r="AY265" s="181" t="s">
        <v>177</v>
      </c>
    </row>
    <row r="266" spans="2:65" s="14" customFormat="1" ht="12">
      <c r="B266" s="174"/>
      <c r="D266" s="157" t="s">
        <v>185</v>
      </c>
      <c r="E266" s="175" t="s">
        <v>1</v>
      </c>
      <c r="F266" s="176" t="s">
        <v>387</v>
      </c>
      <c r="H266" s="175" t="s">
        <v>1</v>
      </c>
      <c r="I266" s="177"/>
      <c r="L266" s="174"/>
      <c r="M266" s="178"/>
      <c r="T266" s="179"/>
      <c r="AT266" s="175" t="s">
        <v>185</v>
      </c>
      <c r="AU266" s="175" t="s">
        <v>118</v>
      </c>
      <c r="AV266" s="14" t="s">
        <v>83</v>
      </c>
      <c r="AW266" s="14" t="s">
        <v>30</v>
      </c>
      <c r="AX266" s="14" t="s">
        <v>75</v>
      </c>
      <c r="AY266" s="175" t="s">
        <v>177</v>
      </c>
    </row>
    <row r="267" spans="2:65" s="12" customFormat="1" ht="24">
      <c r="B267" s="156"/>
      <c r="D267" s="157" t="s">
        <v>185</v>
      </c>
      <c r="E267" s="158" t="s">
        <v>1</v>
      </c>
      <c r="F267" s="159" t="s">
        <v>388</v>
      </c>
      <c r="H267" s="160">
        <v>84.207999999999998</v>
      </c>
      <c r="I267" s="161"/>
      <c r="L267" s="156"/>
      <c r="M267" s="162"/>
      <c r="T267" s="163"/>
      <c r="AT267" s="158" t="s">
        <v>185</v>
      </c>
      <c r="AU267" s="158" t="s">
        <v>118</v>
      </c>
      <c r="AV267" s="12" t="s">
        <v>118</v>
      </c>
      <c r="AW267" s="12" t="s">
        <v>30</v>
      </c>
      <c r="AX267" s="12" t="s">
        <v>75</v>
      </c>
      <c r="AY267" s="158" t="s">
        <v>177</v>
      </c>
    </row>
    <row r="268" spans="2:65" s="12" customFormat="1" ht="12">
      <c r="B268" s="156"/>
      <c r="D268" s="157" t="s">
        <v>185</v>
      </c>
      <c r="E268" s="158" t="s">
        <v>1</v>
      </c>
      <c r="F268" s="159" t="s">
        <v>389</v>
      </c>
      <c r="H268" s="160">
        <v>-11.311999999999999</v>
      </c>
      <c r="I268" s="161"/>
      <c r="L268" s="156"/>
      <c r="M268" s="162"/>
      <c r="T268" s="163"/>
      <c r="AT268" s="158" t="s">
        <v>185</v>
      </c>
      <c r="AU268" s="158" t="s">
        <v>118</v>
      </c>
      <c r="AV268" s="12" t="s">
        <v>118</v>
      </c>
      <c r="AW268" s="12" t="s">
        <v>30</v>
      </c>
      <c r="AX268" s="12" t="s">
        <v>75</v>
      </c>
      <c r="AY268" s="158" t="s">
        <v>177</v>
      </c>
    </row>
    <row r="269" spans="2:65" s="15" customFormat="1" ht="12">
      <c r="B269" s="180"/>
      <c r="D269" s="157" t="s">
        <v>185</v>
      </c>
      <c r="E269" s="181" t="s">
        <v>1</v>
      </c>
      <c r="F269" s="182" t="s">
        <v>314</v>
      </c>
      <c r="H269" s="183">
        <v>72.896000000000001</v>
      </c>
      <c r="I269" s="184"/>
      <c r="L269" s="180"/>
      <c r="M269" s="185"/>
      <c r="T269" s="186"/>
      <c r="AT269" s="181" t="s">
        <v>185</v>
      </c>
      <c r="AU269" s="181" t="s">
        <v>118</v>
      </c>
      <c r="AV269" s="15" t="s">
        <v>191</v>
      </c>
      <c r="AW269" s="15" t="s">
        <v>30</v>
      </c>
      <c r="AX269" s="15" t="s">
        <v>75</v>
      </c>
      <c r="AY269" s="181" t="s">
        <v>177</v>
      </c>
    </row>
    <row r="270" spans="2:65" s="13" customFormat="1" ht="12">
      <c r="B270" s="167"/>
      <c r="D270" s="157" t="s">
        <v>185</v>
      </c>
      <c r="E270" s="168" t="s">
        <v>1</v>
      </c>
      <c r="F270" s="169" t="s">
        <v>251</v>
      </c>
      <c r="H270" s="170">
        <v>112.688</v>
      </c>
      <c r="I270" s="171"/>
      <c r="L270" s="167"/>
      <c r="M270" s="172"/>
      <c r="T270" s="173"/>
      <c r="AT270" s="168" t="s">
        <v>185</v>
      </c>
      <c r="AU270" s="168" t="s">
        <v>118</v>
      </c>
      <c r="AV270" s="13" t="s">
        <v>183</v>
      </c>
      <c r="AW270" s="13" t="s">
        <v>30</v>
      </c>
      <c r="AX270" s="13" t="s">
        <v>83</v>
      </c>
      <c r="AY270" s="168" t="s">
        <v>177</v>
      </c>
    </row>
    <row r="271" spans="2:65" s="1" customFormat="1" ht="37.75" customHeight="1">
      <c r="B271" s="141"/>
      <c r="C271" s="142" t="s">
        <v>390</v>
      </c>
      <c r="D271" s="142" t="s">
        <v>179</v>
      </c>
      <c r="E271" s="143" t="s">
        <v>391</v>
      </c>
      <c r="F271" s="144" t="s">
        <v>392</v>
      </c>
      <c r="G271" s="145" t="s">
        <v>116</v>
      </c>
      <c r="H271" s="146">
        <v>130.65700000000001</v>
      </c>
      <c r="I271" s="147"/>
      <c r="J271" s="148">
        <f>ROUND(I271*H271,2)</f>
        <v>0</v>
      </c>
      <c r="K271" s="149"/>
      <c r="L271" s="32"/>
      <c r="M271" s="150" t="s">
        <v>1</v>
      </c>
      <c r="N271" s="151" t="s">
        <v>41</v>
      </c>
      <c r="P271" s="152">
        <f>O271*H271</f>
        <v>0</v>
      </c>
      <c r="Q271" s="152">
        <v>0.10614</v>
      </c>
      <c r="R271" s="152">
        <f>Q271*H271</f>
        <v>13.86793398</v>
      </c>
      <c r="S271" s="152">
        <v>0</v>
      </c>
      <c r="T271" s="153">
        <f>S271*H271</f>
        <v>0</v>
      </c>
      <c r="AR271" s="154" t="s">
        <v>183</v>
      </c>
      <c r="AT271" s="154" t="s">
        <v>179</v>
      </c>
      <c r="AU271" s="154" t="s">
        <v>118</v>
      </c>
      <c r="AY271" s="17" t="s">
        <v>177</v>
      </c>
      <c r="BE271" s="155">
        <f>IF(N271="základná",J271,0)</f>
        <v>0</v>
      </c>
      <c r="BF271" s="155">
        <f>IF(N271="znížená",J271,0)</f>
        <v>0</v>
      </c>
      <c r="BG271" s="155">
        <f>IF(N271="zákl. prenesená",J271,0)</f>
        <v>0</v>
      </c>
      <c r="BH271" s="155">
        <f>IF(N271="zníž. prenesená",J271,0)</f>
        <v>0</v>
      </c>
      <c r="BI271" s="155">
        <f>IF(N271="nulová",J271,0)</f>
        <v>0</v>
      </c>
      <c r="BJ271" s="17" t="s">
        <v>118</v>
      </c>
      <c r="BK271" s="155">
        <f>ROUND(I271*H271,2)</f>
        <v>0</v>
      </c>
      <c r="BL271" s="17" t="s">
        <v>183</v>
      </c>
      <c r="BM271" s="154" t="s">
        <v>393</v>
      </c>
    </row>
    <row r="272" spans="2:65" s="14" customFormat="1" ht="12">
      <c r="B272" s="174"/>
      <c r="D272" s="157" t="s">
        <v>185</v>
      </c>
      <c r="E272" s="175" t="s">
        <v>1</v>
      </c>
      <c r="F272" s="176" t="s">
        <v>331</v>
      </c>
      <c r="H272" s="175" t="s">
        <v>1</v>
      </c>
      <c r="I272" s="177"/>
      <c r="L272" s="174"/>
      <c r="M272" s="178"/>
      <c r="T272" s="179"/>
      <c r="AT272" s="175" t="s">
        <v>185</v>
      </c>
      <c r="AU272" s="175" t="s">
        <v>118</v>
      </c>
      <c r="AV272" s="14" t="s">
        <v>83</v>
      </c>
      <c r="AW272" s="14" t="s">
        <v>30</v>
      </c>
      <c r="AX272" s="14" t="s">
        <v>75</v>
      </c>
      <c r="AY272" s="175" t="s">
        <v>177</v>
      </c>
    </row>
    <row r="273" spans="2:65" s="12" customFormat="1" ht="24">
      <c r="B273" s="156"/>
      <c r="D273" s="157" t="s">
        <v>185</v>
      </c>
      <c r="E273" s="158" t="s">
        <v>1</v>
      </c>
      <c r="F273" s="159" t="s">
        <v>394</v>
      </c>
      <c r="H273" s="160">
        <v>100.152</v>
      </c>
      <c r="I273" s="161"/>
      <c r="L273" s="156"/>
      <c r="M273" s="162"/>
      <c r="T273" s="163"/>
      <c r="AT273" s="158" t="s">
        <v>185</v>
      </c>
      <c r="AU273" s="158" t="s">
        <v>118</v>
      </c>
      <c r="AV273" s="12" t="s">
        <v>118</v>
      </c>
      <c r="AW273" s="12" t="s">
        <v>30</v>
      </c>
      <c r="AX273" s="12" t="s">
        <v>75</v>
      </c>
      <c r="AY273" s="158" t="s">
        <v>177</v>
      </c>
    </row>
    <row r="274" spans="2:65" s="12" customFormat="1" ht="12">
      <c r="B274" s="156"/>
      <c r="D274" s="157" t="s">
        <v>185</v>
      </c>
      <c r="E274" s="158" t="s">
        <v>1</v>
      </c>
      <c r="F274" s="159" t="s">
        <v>395</v>
      </c>
      <c r="H274" s="160">
        <v>-10.302</v>
      </c>
      <c r="I274" s="161"/>
      <c r="L274" s="156"/>
      <c r="M274" s="162"/>
      <c r="T274" s="163"/>
      <c r="AT274" s="158" t="s">
        <v>185</v>
      </c>
      <c r="AU274" s="158" t="s">
        <v>118</v>
      </c>
      <c r="AV274" s="12" t="s">
        <v>118</v>
      </c>
      <c r="AW274" s="12" t="s">
        <v>30</v>
      </c>
      <c r="AX274" s="12" t="s">
        <v>75</v>
      </c>
      <c r="AY274" s="158" t="s">
        <v>177</v>
      </c>
    </row>
    <row r="275" spans="2:65" s="15" customFormat="1" ht="12">
      <c r="B275" s="180"/>
      <c r="D275" s="157" t="s">
        <v>185</v>
      </c>
      <c r="E275" s="181" t="s">
        <v>1</v>
      </c>
      <c r="F275" s="182" t="s">
        <v>314</v>
      </c>
      <c r="H275" s="183">
        <v>89.85</v>
      </c>
      <c r="I275" s="184"/>
      <c r="L275" s="180"/>
      <c r="M275" s="185"/>
      <c r="T275" s="186"/>
      <c r="AT275" s="181" t="s">
        <v>185</v>
      </c>
      <c r="AU275" s="181" t="s">
        <v>118</v>
      </c>
      <c r="AV275" s="15" t="s">
        <v>191</v>
      </c>
      <c r="AW275" s="15" t="s">
        <v>30</v>
      </c>
      <c r="AX275" s="15" t="s">
        <v>75</v>
      </c>
      <c r="AY275" s="181" t="s">
        <v>177</v>
      </c>
    </row>
    <row r="276" spans="2:65" s="14" customFormat="1" ht="12">
      <c r="B276" s="174"/>
      <c r="D276" s="157" t="s">
        <v>185</v>
      </c>
      <c r="E276" s="175" t="s">
        <v>1</v>
      </c>
      <c r="F276" s="176" t="s">
        <v>387</v>
      </c>
      <c r="H276" s="175" t="s">
        <v>1</v>
      </c>
      <c r="I276" s="177"/>
      <c r="L276" s="174"/>
      <c r="M276" s="178"/>
      <c r="T276" s="179"/>
      <c r="AT276" s="175" t="s">
        <v>185</v>
      </c>
      <c r="AU276" s="175" t="s">
        <v>118</v>
      </c>
      <c r="AV276" s="14" t="s">
        <v>83</v>
      </c>
      <c r="AW276" s="14" t="s">
        <v>30</v>
      </c>
      <c r="AX276" s="14" t="s">
        <v>75</v>
      </c>
      <c r="AY276" s="175" t="s">
        <v>177</v>
      </c>
    </row>
    <row r="277" spans="2:65" s="12" customFormat="1" ht="12">
      <c r="B277" s="156"/>
      <c r="D277" s="157" t="s">
        <v>185</v>
      </c>
      <c r="E277" s="158" t="s">
        <v>1</v>
      </c>
      <c r="F277" s="159" t="s">
        <v>396</v>
      </c>
      <c r="H277" s="160">
        <v>44.442999999999998</v>
      </c>
      <c r="I277" s="161"/>
      <c r="L277" s="156"/>
      <c r="M277" s="162"/>
      <c r="T277" s="163"/>
      <c r="AT277" s="158" t="s">
        <v>185</v>
      </c>
      <c r="AU277" s="158" t="s">
        <v>118</v>
      </c>
      <c r="AV277" s="12" t="s">
        <v>118</v>
      </c>
      <c r="AW277" s="12" t="s">
        <v>30</v>
      </c>
      <c r="AX277" s="12" t="s">
        <v>75</v>
      </c>
      <c r="AY277" s="158" t="s">
        <v>177</v>
      </c>
    </row>
    <row r="278" spans="2:65" s="12" customFormat="1" ht="12">
      <c r="B278" s="156"/>
      <c r="D278" s="157" t="s">
        <v>185</v>
      </c>
      <c r="E278" s="158" t="s">
        <v>1</v>
      </c>
      <c r="F278" s="159" t="s">
        <v>397</v>
      </c>
      <c r="H278" s="160">
        <v>-3.6360000000000001</v>
      </c>
      <c r="I278" s="161"/>
      <c r="L278" s="156"/>
      <c r="M278" s="162"/>
      <c r="T278" s="163"/>
      <c r="AT278" s="158" t="s">
        <v>185</v>
      </c>
      <c r="AU278" s="158" t="s">
        <v>118</v>
      </c>
      <c r="AV278" s="12" t="s">
        <v>118</v>
      </c>
      <c r="AW278" s="12" t="s">
        <v>30</v>
      </c>
      <c r="AX278" s="12" t="s">
        <v>75</v>
      </c>
      <c r="AY278" s="158" t="s">
        <v>177</v>
      </c>
    </row>
    <row r="279" spans="2:65" s="15" customFormat="1" ht="12">
      <c r="B279" s="180"/>
      <c r="D279" s="157" t="s">
        <v>185</v>
      </c>
      <c r="E279" s="181" t="s">
        <v>1</v>
      </c>
      <c r="F279" s="182" t="s">
        <v>314</v>
      </c>
      <c r="H279" s="183">
        <v>40.807000000000002</v>
      </c>
      <c r="I279" s="184"/>
      <c r="L279" s="180"/>
      <c r="M279" s="185"/>
      <c r="T279" s="186"/>
      <c r="AT279" s="181" t="s">
        <v>185</v>
      </c>
      <c r="AU279" s="181" t="s">
        <v>118</v>
      </c>
      <c r="AV279" s="15" t="s">
        <v>191</v>
      </c>
      <c r="AW279" s="15" t="s">
        <v>30</v>
      </c>
      <c r="AX279" s="15" t="s">
        <v>75</v>
      </c>
      <c r="AY279" s="181" t="s">
        <v>177</v>
      </c>
    </row>
    <row r="280" spans="2:65" s="13" customFormat="1" ht="12">
      <c r="B280" s="167"/>
      <c r="D280" s="157" t="s">
        <v>185</v>
      </c>
      <c r="E280" s="168" t="s">
        <v>1</v>
      </c>
      <c r="F280" s="169" t="s">
        <v>251</v>
      </c>
      <c r="H280" s="170">
        <v>130.65700000000001</v>
      </c>
      <c r="I280" s="171"/>
      <c r="L280" s="167"/>
      <c r="M280" s="172"/>
      <c r="T280" s="173"/>
      <c r="AT280" s="168" t="s">
        <v>185</v>
      </c>
      <c r="AU280" s="168" t="s">
        <v>118</v>
      </c>
      <c r="AV280" s="13" t="s">
        <v>183</v>
      </c>
      <c r="AW280" s="13" t="s">
        <v>30</v>
      </c>
      <c r="AX280" s="13" t="s">
        <v>83</v>
      </c>
      <c r="AY280" s="168" t="s">
        <v>177</v>
      </c>
    </row>
    <row r="281" spans="2:65" s="1" customFormat="1" ht="24.25" customHeight="1">
      <c r="B281" s="141"/>
      <c r="C281" s="142" t="s">
        <v>398</v>
      </c>
      <c r="D281" s="142" t="s">
        <v>179</v>
      </c>
      <c r="E281" s="143" t="s">
        <v>399</v>
      </c>
      <c r="F281" s="144" t="s">
        <v>400</v>
      </c>
      <c r="G281" s="145" t="s">
        <v>401</v>
      </c>
      <c r="H281" s="146">
        <v>122.36</v>
      </c>
      <c r="I281" s="147"/>
      <c r="J281" s="148">
        <f>ROUND(I281*H281,2)</f>
        <v>0</v>
      </c>
      <c r="K281" s="149"/>
      <c r="L281" s="32"/>
      <c r="M281" s="150" t="s">
        <v>1</v>
      </c>
      <c r="N281" s="151" t="s">
        <v>41</v>
      </c>
      <c r="P281" s="152">
        <f>O281*H281</f>
        <v>0</v>
      </c>
      <c r="Q281" s="152">
        <v>5.1000000000000004E-4</v>
      </c>
      <c r="R281" s="152">
        <f>Q281*H281</f>
        <v>6.2403600000000004E-2</v>
      </c>
      <c r="S281" s="152">
        <v>0</v>
      </c>
      <c r="T281" s="153">
        <f>S281*H281</f>
        <v>0</v>
      </c>
      <c r="AR281" s="154" t="s">
        <v>183</v>
      </c>
      <c r="AT281" s="154" t="s">
        <v>179</v>
      </c>
      <c r="AU281" s="154" t="s">
        <v>118</v>
      </c>
      <c r="AY281" s="17" t="s">
        <v>177</v>
      </c>
      <c r="BE281" s="155">
        <f>IF(N281="základná",J281,0)</f>
        <v>0</v>
      </c>
      <c r="BF281" s="155">
        <f>IF(N281="znížená",J281,0)</f>
        <v>0</v>
      </c>
      <c r="BG281" s="155">
        <f>IF(N281="zákl. prenesená",J281,0)</f>
        <v>0</v>
      </c>
      <c r="BH281" s="155">
        <f>IF(N281="zníž. prenesená",J281,0)</f>
        <v>0</v>
      </c>
      <c r="BI281" s="155">
        <f>IF(N281="nulová",J281,0)</f>
        <v>0</v>
      </c>
      <c r="BJ281" s="17" t="s">
        <v>118</v>
      </c>
      <c r="BK281" s="155">
        <f>ROUND(I281*H281,2)</f>
        <v>0</v>
      </c>
      <c r="BL281" s="17" t="s">
        <v>183</v>
      </c>
      <c r="BM281" s="154" t="s">
        <v>402</v>
      </c>
    </row>
    <row r="282" spans="2:65" s="14" customFormat="1" ht="12">
      <c r="B282" s="174"/>
      <c r="D282" s="157" t="s">
        <v>185</v>
      </c>
      <c r="E282" s="175" t="s">
        <v>1</v>
      </c>
      <c r="F282" s="176" t="s">
        <v>331</v>
      </c>
      <c r="H282" s="175" t="s">
        <v>1</v>
      </c>
      <c r="I282" s="177"/>
      <c r="L282" s="174"/>
      <c r="M282" s="178"/>
      <c r="T282" s="179"/>
      <c r="AT282" s="175" t="s">
        <v>185</v>
      </c>
      <c r="AU282" s="175" t="s">
        <v>118</v>
      </c>
      <c r="AV282" s="14" t="s">
        <v>83</v>
      </c>
      <c r="AW282" s="14" t="s">
        <v>30</v>
      </c>
      <c r="AX282" s="14" t="s">
        <v>75</v>
      </c>
      <c r="AY282" s="175" t="s">
        <v>177</v>
      </c>
    </row>
    <row r="283" spans="2:65" s="12" customFormat="1" ht="12">
      <c r="B283" s="156"/>
      <c r="D283" s="157" t="s">
        <v>185</v>
      </c>
      <c r="E283" s="158" t="s">
        <v>1</v>
      </c>
      <c r="F283" s="159" t="s">
        <v>403</v>
      </c>
      <c r="H283" s="160">
        <v>54.56</v>
      </c>
      <c r="I283" s="161"/>
      <c r="L283" s="156"/>
      <c r="M283" s="162"/>
      <c r="T283" s="163"/>
      <c r="AT283" s="158" t="s">
        <v>185</v>
      </c>
      <c r="AU283" s="158" t="s">
        <v>118</v>
      </c>
      <c r="AV283" s="12" t="s">
        <v>118</v>
      </c>
      <c r="AW283" s="12" t="s">
        <v>30</v>
      </c>
      <c r="AX283" s="12" t="s">
        <v>75</v>
      </c>
      <c r="AY283" s="158" t="s">
        <v>177</v>
      </c>
    </row>
    <row r="284" spans="2:65" s="14" customFormat="1" ht="12">
      <c r="B284" s="174"/>
      <c r="D284" s="157" t="s">
        <v>185</v>
      </c>
      <c r="E284" s="175" t="s">
        <v>1</v>
      </c>
      <c r="F284" s="176" t="s">
        <v>387</v>
      </c>
      <c r="H284" s="175" t="s">
        <v>1</v>
      </c>
      <c r="I284" s="177"/>
      <c r="L284" s="174"/>
      <c r="M284" s="178"/>
      <c r="T284" s="179"/>
      <c r="AT284" s="175" t="s">
        <v>185</v>
      </c>
      <c r="AU284" s="175" t="s">
        <v>118</v>
      </c>
      <c r="AV284" s="14" t="s">
        <v>83</v>
      </c>
      <c r="AW284" s="14" t="s">
        <v>30</v>
      </c>
      <c r="AX284" s="14" t="s">
        <v>75</v>
      </c>
      <c r="AY284" s="175" t="s">
        <v>177</v>
      </c>
    </row>
    <row r="285" spans="2:65" s="12" customFormat="1" ht="12">
      <c r="B285" s="156"/>
      <c r="D285" s="157" t="s">
        <v>185</v>
      </c>
      <c r="E285" s="158" t="s">
        <v>1</v>
      </c>
      <c r="F285" s="159" t="s">
        <v>404</v>
      </c>
      <c r="H285" s="160">
        <v>67.8</v>
      </c>
      <c r="I285" s="161"/>
      <c r="L285" s="156"/>
      <c r="M285" s="162"/>
      <c r="T285" s="163"/>
      <c r="AT285" s="158" t="s">
        <v>185</v>
      </c>
      <c r="AU285" s="158" t="s">
        <v>118</v>
      </c>
      <c r="AV285" s="12" t="s">
        <v>118</v>
      </c>
      <c r="AW285" s="12" t="s">
        <v>30</v>
      </c>
      <c r="AX285" s="12" t="s">
        <v>75</v>
      </c>
      <c r="AY285" s="158" t="s">
        <v>177</v>
      </c>
    </row>
    <row r="286" spans="2:65" s="13" customFormat="1" ht="12">
      <c r="B286" s="167"/>
      <c r="D286" s="157" t="s">
        <v>185</v>
      </c>
      <c r="E286" s="168" t="s">
        <v>1</v>
      </c>
      <c r="F286" s="169" t="s">
        <v>251</v>
      </c>
      <c r="H286" s="170">
        <v>122.36</v>
      </c>
      <c r="I286" s="171"/>
      <c r="L286" s="167"/>
      <c r="M286" s="172"/>
      <c r="T286" s="173"/>
      <c r="AT286" s="168" t="s">
        <v>185</v>
      </c>
      <c r="AU286" s="168" t="s">
        <v>118</v>
      </c>
      <c r="AV286" s="13" t="s">
        <v>183</v>
      </c>
      <c r="AW286" s="13" t="s">
        <v>30</v>
      </c>
      <c r="AX286" s="13" t="s">
        <v>83</v>
      </c>
      <c r="AY286" s="168" t="s">
        <v>177</v>
      </c>
    </row>
    <row r="287" spans="2:65" s="1" customFormat="1" ht="24.25" customHeight="1">
      <c r="B287" s="141"/>
      <c r="C287" s="142" t="s">
        <v>405</v>
      </c>
      <c r="D287" s="142" t="s">
        <v>179</v>
      </c>
      <c r="E287" s="143" t="s">
        <v>406</v>
      </c>
      <c r="F287" s="144" t="s">
        <v>407</v>
      </c>
      <c r="G287" s="145" t="s">
        <v>401</v>
      </c>
      <c r="H287" s="146">
        <v>160.94</v>
      </c>
      <c r="I287" s="147"/>
      <c r="J287" s="148">
        <f>ROUND(I287*H287,2)</f>
        <v>0</v>
      </c>
      <c r="K287" s="149"/>
      <c r="L287" s="32"/>
      <c r="M287" s="150" t="s">
        <v>1</v>
      </c>
      <c r="N287" s="151" t="s">
        <v>41</v>
      </c>
      <c r="P287" s="152">
        <f>O287*H287</f>
        <v>0</v>
      </c>
      <c r="Q287" s="152">
        <v>1.4999999999999999E-4</v>
      </c>
      <c r="R287" s="152">
        <f>Q287*H287</f>
        <v>2.4140999999999999E-2</v>
      </c>
      <c r="S287" s="152">
        <v>0</v>
      </c>
      <c r="T287" s="153">
        <f>S287*H287</f>
        <v>0</v>
      </c>
      <c r="AR287" s="154" t="s">
        <v>183</v>
      </c>
      <c r="AT287" s="154" t="s">
        <v>179</v>
      </c>
      <c r="AU287" s="154" t="s">
        <v>118</v>
      </c>
      <c r="AY287" s="17" t="s">
        <v>177</v>
      </c>
      <c r="BE287" s="155">
        <f>IF(N287="základná",J287,0)</f>
        <v>0</v>
      </c>
      <c r="BF287" s="155">
        <f>IF(N287="znížená",J287,0)</f>
        <v>0</v>
      </c>
      <c r="BG287" s="155">
        <f>IF(N287="zákl. prenesená",J287,0)</f>
        <v>0</v>
      </c>
      <c r="BH287" s="155">
        <f>IF(N287="zníž. prenesená",J287,0)</f>
        <v>0</v>
      </c>
      <c r="BI287" s="155">
        <f>IF(N287="nulová",J287,0)</f>
        <v>0</v>
      </c>
      <c r="BJ287" s="17" t="s">
        <v>118</v>
      </c>
      <c r="BK287" s="155">
        <f>ROUND(I287*H287,2)</f>
        <v>0</v>
      </c>
      <c r="BL287" s="17" t="s">
        <v>183</v>
      </c>
      <c r="BM287" s="154" t="s">
        <v>408</v>
      </c>
    </row>
    <row r="288" spans="2:65" s="14" customFormat="1" ht="12">
      <c r="B288" s="174"/>
      <c r="D288" s="157" t="s">
        <v>185</v>
      </c>
      <c r="E288" s="175" t="s">
        <v>1</v>
      </c>
      <c r="F288" s="176" t="s">
        <v>331</v>
      </c>
      <c r="H288" s="175" t="s">
        <v>1</v>
      </c>
      <c r="I288" s="177"/>
      <c r="L288" s="174"/>
      <c r="M288" s="178"/>
      <c r="T288" s="179"/>
      <c r="AT288" s="175" t="s">
        <v>185</v>
      </c>
      <c r="AU288" s="175" t="s">
        <v>118</v>
      </c>
      <c r="AV288" s="14" t="s">
        <v>83</v>
      </c>
      <c r="AW288" s="14" t="s">
        <v>30</v>
      </c>
      <c r="AX288" s="14" t="s">
        <v>75</v>
      </c>
      <c r="AY288" s="175" t="s">
        <v>177</v>
      </c>
    </row>
    <row r="289" spans="2:65" s="12" customFormat="1" ht="12">
      <c r="B289" s="156"/>
      <c r="D289" s="157" t="s">
        <v>185</v>
      </c>
      <c r="E289" s="158" t="s">
        <v>1</v>
      </c>
      <c r="F289" s="159" t="s">
        <v>409</v>
      </c>
      <c r="H289" s="160">
        <v>26.3</v>
      </c>
      <c r="I289" s="161"/>
      <c r="L289" s="156"/>
      <c r="M289" s="162"/>
      <c r="T289" s="163"/>
      <c r="AT289" s="158" t="s">
        <v>185</v>
      </c>
      <c r="AU289" s="158" t="s">
        <v>118</v>
      </c>
      <c r="AV289" s="12" t="s">
        <v>118</v>
      </c>
      <c r="AW289" s="12" t="s">
        <v>30</v>
      </c>
      <c r="AX289" s="12" t="s">
        <v>75</v>
      </c>
      <c r="AY289" s="158" t="s">
        <v>177</v>
      </c>
    </row>
    <row r="290" spans="2:65" s="12" customFormat="1" ht="24">
      <c r="B290" s="156"/>
      <c r="D290" s="157" t="s">
        <v>185</v>
      </c>
      <c r="E290" s="158" t="s">
        <v>1</v>
      </c>
      <c r="F290" s="159" t="s">
        <v>410</v>
      </c>
      <c r="H290" s="160">
        <v>58.74</v>
      </c>
      <c r="I290" s="161"/>
      <c r="L290" s="156"/>
      <c r="M290" s="162"/>
      <c r="T290" s="163"/>
      <c r="AT290" s="158" t="s">
        <v>185</v>
      </c>
      <c r="AU290" s="158" t="s">
        <v>118</v>
      </c>
      <c r="AV290" s="12" t="s">
        <v>118</v>
      </c>
      <c r="AW290" s="12" t="s">
        <v>30</v>
      </c>
      <c r="AX290" s="12" t="s">
        <v>75</v>
      </c>
      <c r="AY290" s="158" t="s">
        <v>177</v>
      </c>
    </row>
    <row r="291" spans="2:65" s="15" customFormat="1" ht="12">
      <c r="B291" s="180"/>
      <c r="D291" s="157" t="s">
        <v>185</v>
      </c>
      <c r="E291" s="181" t="s">
        <v>1</v>
      </c>
      <c r="F291" s="182" t="s">
        <v>314</v>
      </c>
      <c r="H291" s="183">
        <v>85.04</v>
      </c>
      <c r="I291" s="184"/>
      <c r="L291" s="180"/>
      <c r="M291" s="185"/>
      <c r="T291" s="186"/>
      <c r="AT291" s="181" t="s">
        <v>185</v>
      </c>
      <c r="AU291" s="181" t="s">
        <v>118</v>
      </c>
      <c r="AV291" s="15" t="s">
        <v>191</v>
      </c>
      <c r="AW291" s="15" t="s">
        <v>30</v>
      </c>
      <c r="AX291" s="15" t="s">
        <v>75</v>
      </c>
      <c r="AY291" s="181" t="s">
        <v>177</v>
      </c>
    </row>
    <row r="292" spans="2:65" s="14" customFormat="1" ht="12">
      <c r="B292" s="174"/>
      <c r="D292" s="157" t="s">
        <v>185</v>
      </c>
      <c r="E292" s="175" t="s">
        <v>1</v>
      </c>
      <c r="F292" s="176" t="s">
        <v>387</v>
      </c>
      <c r="H292" s="175" t="s">
        <v>1</v>
      </c>
      <c r="I292" s="177"/>
      <c r="L292" s="174"/>
      <c r="M292" s="178"/>
      <c r="T292" s="179"/>
      <c r="AT292" s="175" t="s">
        <v>185</v>
      </c>
      <c r="AU292" s="175" t="s">
        <v>118</v>
      </c>
      <c r="AV292" s="14" t="s">
        <v>83</v>
      </c>
      <c r="AW292" s="14" t="s">
        <v>30</v>
      </c>
      <c r="AX292" s="14" t="s">
        <v>75</v>
      </c>
      <c r="AY292" s="175" t="s">
        <v>177</v>
      </c>
    </row>
    <row r="293" spans="2:65" s="12" customFormat="1" ht="24">
      <c r="B293" s="156"/>
      <c r="D293" s="157" t="s">
        <v>185</v>
      </c>
      <c r="E293" s="158" t="s">
        <v>1</v>
      </c>
      <c r="F293" s="159" t="s">
        <v>411</v>
      </c>
      <c r="H293" s="160">
        <v>49.68</v>
      </c>
      <c r="I293" s="161"/>
      <c r="L293" s="156"/>
      <c r="M293" s="162"/>
      <c r="T293" s="163"/>
      <c r="AT293" s="158" t="s">
        <v>185</v>
      </c>
      <c r="AU293" s="158" t="s">
        <v>118</v>
      </c>
      <c r="AV293" s="12" t="s">
        <v>118</v>
      </c>
      <c r="AW293" s="12" t="s">
        <v>30</v>
      </c>
      <c r="AX293" s="12" t="s">
        <v>75</v>
      </c>
      <c r="AY293" s="158" t="s">
        <v>177</v>
      </c>
    </row>
    <row r="294" spans="2:65" s="12" customFormat="1" ht="12">
      <c r="B294" s="156"/>
      <c r="D294" s="157" t="s">
        <v>185</v>
      </c>
      <c r="E294" s="158" t="s">
        <v>1</v>
      </c>
      <c r="F294" s="159" t="s">
        <v>412</v>
      </c>
      <c r="H294" s="160">
        <v>26.22</v>
      </c>
      <c r="I294" s="161"/>
      <c r="L294" s="156"/>
      <c r="M294" s="162"/>
      <c r="T294" s="163"/>
      <c r="AT294" s="158" t="s">
        <v>185</v>
      </c>
      <c r="AU294" s="158" t="s">
        <v>118</v>
      </c>
      <c r="AV294" s="12" t="s">
        <v>118</v>
      </c>
      <c r="AW294" s="12" t="s">
        <v>30</v>
      </c>
      <c r="AX294" s="12" t="s">
        <v>75</v>
      </c>
      <c r="AY294" s="158" t="s">
        <v>177</v>
      </c>
    </row>
    <row r="295" spans="2:65" s="15" customFormat="1" ht="12">
      <c r="B295" s="180"/>
      <c r="D295" s="157" t="s">
        <v>185</v>
      </c>
      <c r="E295" s="181" t="s">
        <v>1</v>
      </c>
      <c r="F295" s="182" t="s">
        <v>314</v>
      </c>
      <c r="H295" s="183">
        <v>75.900000000000006</v>
      </c>
      <c r="I295" s="184"/>
      <c r="L295" s="180"/>
      <c r="M295" s="185"/>
      <c r="T295" s="186"/>
      <c r="AT295" s="181" t="s">
        <v>185</v>
      </c>
      <c r="AU295" s="181" t="s">
        <v>118</v>
      </c>
      <c r="AV295" s="15" t="s">
        <v>191</v>
      </c>
      <c r="AW295" s="15" t="s">
        <v>30</v>
      </c>
      <c r="AX295" s="15" t="s">
        <v>75</v>
      </c>
      <c r="AY295" s="181" t="s">
        <v>177</v>
      </c>
    </row>
    <row r="296" spans="2:65" s="13" customFormat="1" ht="12">
      <c r="B296" s="167"/>
      <c r="D296" s="157" t="s">
        <v>185</v>
      </c>
      <c r="E296" s="168" t="s">
        <v>1</v>
      </c>
      <c r="F296" s="169" t="s">
        <v>251</v>
      </c>
      <c r="H296" s="170">
        <v>160.94</v>
      </c>
      <c r="I296" s="171"/>
      <c r="L296" s="167"/>
      <c r="M296" s="172"/>
      <c r="T296" s="173"/>
      <c r="AT296" s="168" t="s">
        <v>185</v>
      </c>
      <c r="AU296" s="168" t="s">
        <v>118</v>
      </c>
      <c r="AV296" s="13" t="s">
        <v>183</v>
      </c>
      <c r="AW296" s="13" t="s">
        <v>30</v>
      </c>
      <c r="AX296" s="13" t="s">
        <v>83</v>
      </c>
      <c r="AY296" s="168" t="s">
        <v>177</v>
      </c>
    </row>
    <row r="297" spans="2:65" s="11" customFormat="1" ht="22.75" customHeight="1">
      <c r="B297" s="130"/>
      <c r="D297" s="131" t="s">
        <v>74</v>
      </c>
      <c r="E297" s="139" t="s">
        <v>183</v>
      </c>
      <c r="F297" s="139" t="s">
        <v>413</v>
      </c>
      <c r="I297" s="133"/>
      <c r="J297" s="140">
        <f>BK297</f>
        <v>0</v>
      </c>
      <c r="L297" s="130"/>
      <c r="M297" s="134"/>
      <c r="P297" s="135">
        <f>SUM(P298:P343)</f>
        <v>0</v>
      </c>
      <c r="R297" s="135">
        <f>SUM(R298:R343)</f>
        <v>725.52455131000011</v>
      </c>
      <c r="T297" s="136">
        <f>SUM(T298:T343)</f>
        <v>0</v>
      </c>
      <c r="AR297" s="131" t="s">
        <v>83</v>
      </c>
      <c r="AT297" s="137" t="s">
        <v>74</v>
      </c>
      <c r="AU297" s="137" t="s">
        <v>83</v>
      </c>
      <c r="AY297" s="131" t="s">
        <v>177</v>
      </c>
      <c r="BK297" s="138">
        <f>SUM(BK298:BK343)</f>
        <v>0</v>
      </c>
    </row>
    <row r="298" spans="2:65" s="1" customFormat="1" ht="24.25" customHeight="1">
      <c r="B298" s="141"/>
      <c r="C298" s="142" t="s">
        <v>414</v>
      </c>
      <c r="D298" s="142" t="s">
        <v>179</v>
      </c>
      <c r="E298" s="143" t="s">
        <v>415</v>
      </c>
      <c r="F298" s="144" t="s">
        <v>416</v>
      </c>
      <c r="G298" s="145" t="s">
        <v>182</v>
      </c>
      <c r="H298" s="146">
        <v>244.345</v>
      </c>
      <c r="I298" s="147"/>
      <c r="J298" s="148">
        <f>ROUND(I298*H298,2)</f>
        <v>0</v>
      </c>
      <c r="K298" s="149"/>
      <c r="L298" s="32"/>
      <c r="M298" s="150" t="s">
        <v>1</v>
      </c>
      <c r="N298" s="151" t="s">
        <v>41</v>
      </c>
      <c r="P298" s="152">
        <f>O298*H298</f>
        <v>0</v>
      </c>
      <c r="Q298" s="152">
        <v>2.4018999999999999</v>
      </c>
      <c r="R298" s="152">
        <f>Q298*H298</f>
        <v>586.89225550000003</v>
      </c>
      <c r="S298" s="152">
        <v>0</v>
      </c>
      <c r="T298" s="153">
        <f>S298*H298</f>
        <v>0</v>
      </c>
      <c r="AR298" s="154" t="s">
        <v>183</v>
      </c>
      <c r="AT298" s="154" t="s">
        <v>179</v>
      </c>
      <c r="AU298" s="154" t="s">
        <v>118</v>
      </c>
      <c r="AY298" s="17" t="s">
        <v>177</v>
      </c>
      <c r="BE298" s="155">
        <f>IF(N298="základná",J298,0)</f>
        <v>0</v>
      </c>
      <c r="BF298" s="155">
        <f>IF(N298="znížená",J298,0)</f>
        <v>0</v>
      </c>
      <c r="BG298" s="155">
        <f>IF(N298="zákl. prenesená",J298,0)</f>
        <v>0</v>
      </c>
      <c r="BH298" s="155">
        <f>IF(N298="zníž. prenesená",J298,0)</f>
        <v>0</v>
      </c>
      <c r="BI298" s="155">
        <f>IF(N298="nulová",J298,0)</f>
        <v>0</v>
      </c>
      <c r="BJ298" s="17" t="s">
        <v>118</v>
      </c>
      <c r="BK298" s="155">
        <f>ROUND(I298*H298,2)</f>
        <v>0</v>
      </c>
      <c r="BL298" s="17" t="s">
        <v>183</v>
      </c>
      <c r="BM298" s="154" t="s">
        <v>417</v>
      </c>
    </row>
    <row r="299" spans="2:65" s="12" customFormat="1" ht="12">
      <c r="B299" s="156"/>
      <c r="D299" s="157" t="s">
        <v>185</v>
      </c>
      <c r="E299" s="158" t="s">
        <v>1</v>
      </c>
      <c r="F299" s="159" t="s">
        <v>418</v>
      </c>
      <c r="H299" s="160">
        <v>121</v>
      </c>
      <c r="I299" s="161"/>
      <c r="L299" s="156"/>
      <c r="M299" s="162"/>
      <c r="T299" s="163"/>
      <c r="AT299" s="158" t="s">
        <v>185</v>
      </c>
      <c r="AU299" s="158" t="s">
        <v>118</v>
      </c>
      <c r="AV299" s="12" t="s">
        <v>118</v>
      </c>
      <c r="AW299" s="12" t="s">
        <v>30</v>
      </c>
      <c r="AX299" s="12" t="s">
        <v>75</v>
      </c>
      <c r="AY299" s="158" t="s">
        <v>177</v>
      </c>
    </row>
    <row r="300" spans="2:65" s="12" customFormat="1" ht="12">
      <c r="B300" s="156"/>
      <c r="D300" s="157" t="s">
        <v>185</v>
      </c>
      <c r="E300" s="158" t="s">
        <v>1</v>
      </c>
      <c r="F300" s="159" t="s">
        <v>419</v>
      </c>
      <c r="H300" s="160">
        <v>123.345</v>
      </c>
      <c r="I300" s="161"/>
      <c r="L300" s="156"/>
      <c r="M300" s="162"/>
      <c r="T300" s="163"/>
      <c r="AT300" s="158" t="s">
        <v>185</v>
      </c>
      <c r="AU300" s="158" t="s">
        <v>118</v>
      </c>
      <c r="AV300" s="12" t="s">
        <v>118</v>
      </c>
      <c r="AW300" s="12" t="s">
        <v>30</v>
      </c>
      <c r="AX300" s="12" t="s">
        <v>75</v>
      </c>
      <c r="AY300" s="158" t="s">
        <v>177</v>
      </c>
    </row>
    <row r="301" spans="2:65" s="13" customFormat="1" ht="12">
      <c r="B301" s="167"/>
      <c r="D301" s="157" t="s">
        <v>185</v>
      </c>
      <c r="E301" s="168" t="s">
        <v>1</v>
      </c>
      <c r="F301" s="169" t="s">
        <v>251</v>
      </c>
      <c r="H301" s="170">
        <v>244.345</v>
      </c>
      <c r="I301" s="171"/>
      <c r="L301" s="167"/>
      <c r="M301" s="172"/>
      <c r="T301" s="173"/>
      <c r="AT301" s="168" t="s">
        <v>185</v>
      </c>
      <c r="AU301" s="168" t="s">
        <v>118</v>
      </c>
      <c r="AV301" s="13" t="s">
        <v>183</v>
      </c>
      <c r="AW301" s="13" t="s">
        <v>30</v>
      </c>
      <c r="AX301" s="13" t="s">
        <v>83</v>
      </c>
      <c r="AY301" s="168" t="s">
        <v>177</v>
      </c>
    </row>
    <row r="302" spans="2:65" s="1" customFormat="1" ht="16.5" customHeight="1">
      <c r="B302" s="141"/>
      <c r="C302" s="142" t="s">
        <v>420</v>
      </c>
      <c r="D302" s="142" t="s">
        <v>179</v>
      </c>
      <c r="E302" s="143" t="s">
        <v>421</v>
      </c>
      <c r="F302" s="144" t="s">
        <v>422</v>
      </c>
      <c r="G302" s="145" t="s">
        <v>116</v>
      </c>
      <c r="H302" s="146">
        <v>1030.4549999999999</v>
      </c>
      <c r="I302" s="147"/>
      <c r="J302" s="148">
        <f>ROUND(I302*H302,2)</f>
        <v>0</v>
      </c>
      <c r="K302" s="149"/>
      <c r="L302" s="32"/>
      <c r="M302" s="150" t="s">
        <v>1</v>
      </c>
      <c r="N302" s="151" t="s">
        <v>41</v>
      </c>
      <c r="P302" s="152">
        <f>O302*H302</f>
        <v>0</v>
      </c>
      <c r="Q302" s="152">
        <v>1.8600000000000001E-3</v>
      </c>
      <c r="R302" s="152">
        <f>Q302*H302</f>
        <v>1.9166463</v>
      </c>
      <c r="S302" s="152">
        <v>0</v>
      </c>
      <c r="T302" s="153">
        <f>S302*H302</f>
        <v>0</v>
      </c>
      <c r="AR302" s="154" t="s">
        <v>183</v>
      </c>
      <c r="AT302" s="154" t="s">
        <v>179</v>
      </c>
      <c r="AU302" s="154" t="s">
        <v>118</v>
      </c>
      <c r="AY302" s="17" t="s">
        <v>177</v>
      </c>
      <c r="BE302" s="155">
        <f>IF(N302="základná",J302,0)</f>
        <v>0</v>
      </c>
      <c r="BF302" s="155">
        <f>IF(N302="znížená",J302,0)</f>
        <v>0</v>
      </c>
      <c r="BG302" s="155">
        <f>IF(N302="zákl. prenesená",J302,0)</f>
        <v>0</v>
      </c>
      <c r="BH302" s="155">
        <f>IF(N302="zníž. prenesená",J302,0)</f>
        <v>0</v>
      </c>
      <c r="BI302" s="155">
        <f>IF(N302="nulová",J302,0)</f>
        <v>0</v>
      </c>
      <c r="BJ302" s="17" t="s">
        <v>118</v>
      </c>
      <c r="BK302" s="155">
        <f>ROUND(I302*H302,2)</f>
        <v>0</v>
      </c>
      <c r="BL302" s="17" t="s">
        <v>183</v>
      </c>
      <c r="BM302" s="154" t="s">
        <v>423</v>
      </c>
    </row>
    <row r="303" spans="2:65" s="12" customFormat="1" ht="12">
      <c r="B303" s="156"/>
      <c r="D303" s="157" t="s">
        <v>185</v>
      </c>
      <c r="E303" s="158" t="s">
        <v>1</v>
      </c>
      <c r="F303" s="159" t="s">
        <v>424</v>
      </c>
      <c r="H303" s="160">
        <v>510.6</v>
      </c>
      <c r="I303" s="161"/>
      <c r="L303" s="156"/>
      <c r="M303" s="162"/>
      <c r="T303" s="163"/>
      <c r="AT303" s="158" t="s">
        <v>185</v>
      </c>
      <c r="AU303" s="158" t="s">
        <v>118</v>
      </c>
      <c r="AV303" s="12" t="s">
        <v>118</v>
      </c>
      <c r="AW303" s="12" t="s">
        <v>30</v>
      </c>
      <c r="AX303" s="12" t="s">
        <v>75</v>
      </c>
      <c r="AY303" s="158" t="s">
        <v>177</v>
      </c>
    </row>
    <row r="304" spans="2:65" s="12" customFormat="1" ht="24">
      <c r="B304" s="156"/>
      <c r="D304" s="157" t="s">
        <v>185</v>
      </c>
      <c r="E304" s="158" t="s">
        <v>1</v>
      </c>
      <c r="F304" s="159" t="s">
        <v>425</v>
      </c>
      <c r="H304" s="160">
        <v>519.85500000000002</v>
      </c>
      <c r="I304" s="161"/>
      <c r="L304" s="156"/>
      <c r="M304" s="162"/>
      <c r="T304" s="163"/>
      <c r="AT304" s="158" t="s">
        <v>185</v>
      </c>
      <c r="AU304" s="158" t="s">
        <v>118</v>
      </c>
      <c r="AV304" s="12" t="s">
        <v>118</v>
      </c>
      <c r="AW304" s="12" t="s">
        <v>30</v>
      </c>
      <c r="AX304" s="12" t="s">
        <v>75</v>
      </c>
      <c r="AY304" s="158" t="s">
        <v>177</v>
      </c>
    </row>
    <row r="305" spans="2:65" s="13" customFormat="1" ht="12">
      <c r="B305" s="167"/>
      <c r="D305" s="157" t="s">
        <v>185</v>
      </c>
      <c r="E305" s="168" t="s">
        <v>1</v>
      </c>
      <c r="F305" s="169" t="s">
        <v>251</v>
      </c>
      <c r="H305" s="170">
        <v>1030.4549999999999</v>
      </c>
      <c r="I305" s="171"/>
      <c r="L305" s="167"/>
      <c r="M305" s="172"/>
      <c r="T305" s="173"/>
      <c r="AT305" s="168" t="s">
        <v>185</v>
      </c>
      <c r="AU305" s="168" t="s">
        <v>118</v>
      </c>
      <c r="AV305" s="13" t="s">
        <v>183</v>
      </c>
      <c r="AW305" s="13" t="s">
        <v>30</v>
      </c>
      <c r="AX305" s="13" t="s">
        <v>83</v>
      </c>
      <c r="AY305" s="168" t="s">
        <v>177</v>
      </c>
    </row>
    <row r="306" spans="2:65" s="1" customFormat="1" ht="16.5" customHeight="1">
      <c r="B306" s="141"/>
      <c r="C306" s="142" t="s">
        <v>426</v>
      </c>
      <c r="D306" s="142" t="s">
        <v>179</v>
      </c>
      <c r="E306" s="143" t="s">
        <v>427</v>
      </c>
      <c r="F306" s="144" t="s">
        <v>428</v>
      </c>
      <c r="G306" s="145" t="s">
        <v>116</v>
      </c>
      <c r="H306" s="146">
        <v>1030.4549999999999</v>
      </c>
      <c r="I306" s="147"/>
      <c r="J306" s="148">
        <f>ROUND(I306*H306,2)</f>
        <v>0</v>
      </c>
      <c r="K306" s="149"/>
      <c r="L306" s="32"/>
      <c r="M306" s="150" t="s">
        <v>1</v>
      </c>
      <c r="N306" s="151" t="s">
        <v>41</v>
      </c>
      <c r="P306" s="152">
        <f>O306*H306</f>
        <v>0</v>
      </c>
      <c r="Q306" s="152">
        <v>0</v>
      </c>
      <c r="R306" s="152">
        <f>Q306*H306</f>
        <v>0</v>
      </c>
      <c r="S306" s="152">
        <v>0</v>
      </c>
      <c r="T306" s="153">
        <f>S306*H306</f>
        <v>0</v>
      </c>
      <c r="AR306" s="154" t="s">
        <v>183</v>
      </c>
      <c r="AT306" s="154" t="s">
        <v>179</v>
      </c>
      <c r="AU306" s="154" t="s">
        <v>118</v>
      </c>
      <c r="AY306" s="17" t="s">
        <v>177</v>
      </c>
      <c r="BE306" s="155">
        <f>IF(N306="základná",J306,0)</f>
        <v>0</v>
      </c>
      <c r="BF306" s="155">
        <f>IF(N306="znížená",J306,0)</f>
        <v>0</v>
      </c>
      <c r="BG306" s="155">
        <f>IF(N306="zákl. prenesená",J306,0)</f>
        <v>0</v>
      </c>
      <c r="BH306" s="155">
        <f>IF(N306="zníž. prenesená",J306,0)</f>
        <v>0</v>
      </c>
      <c r="BI306" s="155">
        <f>IF(N306="nulová",J306,0)</f>
        <v>0</v>
      </c>
      <c r="BJ306" s="17" t="s">
        <v>118</v>
      </c>
      <c r="BK306" s="155">
        <f>ROUND(I306*H306,2)</f>
        <v>0</v>
      </c>
      <c r="BL306" s="17" t="s">
        <v>183</v>
      </c>
      <c r="BM306" s="154" t="s">
        <v>429</v>
      </c>
    </row>
    <row r="307" spans="2:65" s="1" customFormat="1" ht="24.25" customHeight="1">
      <c r="B307" s="141"/>
      <c r="C307" s="142" t="s">
        <v>430</v>
      </c>
      <c r="D307" s="142" t="s">
        <v>179</v>
      </c>
      <c r="E307" s="143" t="s">
        <v>431</v>
      </c>
      <c r="F307" s="144" t="s">
        <v>432</v>
      </c>
      <c r="G307" s="145" t="s">
        <v>116</v>
      </c>
      <c r="H307" s="146">
        <v>977.38</v>
      </c>
      <c r="I307" s="147"/>
      <c r="J307" s="148">
        <f>ROUND(I307*H307,2)</f>
        <v>0</v>
      </c>
      <c r="K307" s="149"/>
      <c r="L307" s="32"/>
      <c r="M307" s="150" t="s">
        <v>1</v>
      </c>
      <c r="N307" s="151" t="s">
        <v>41</v>
      </c>
      <c r="P307" s="152">
        <f>O307*H307</f>
        <v>0</v>
      </c>
      <c r="Q307" s="152">
        <v>2.2100000000000002E-3</v>
      </c>
      <c r="R307" s="152">
        <f>Q307*H307</f>
        <v>2.1600098000000001</v>
      </c>
      <c r="S307" s="152">
        <v>0</v>
      </c>
      <c r="T307" s="153">
        <f>S307*H307</f>
        <v>0</v>
      </c>
      <c r="AR307" s="154" t="s">
        <v>183</v>
      </c>
      <c r="AT307" s="154" t="s">
        <v>179</v>
      </c>
      <c r="AU307" s="154" t="s">
        <v>118</v>
      </c>
      <c r="AY307" s="17" t="s">
        <v>177</v>
      </c>
      <c r="BE307" s="155">
        <f>IF(N307="základná",J307,0)</f>
        <v>0</v>
      </c>
      <c r="BF307" s="155">
        <f>IF(N307="znížená",J307,0)</f>
        <v>0</v>
      </c>
      <c r="BG307" s="155">
        <f>IF(N307="zákl. prenesená",J307,0)</f>
        <v>0</v>
      </c>
      <c r="BH307" s="155">
        <f>IF(N307="zníž. prenesená",J307,0)</f>
        <v>0</v>
      </c>
      <c r="BI307" s="155">
        <f>IF(N307="nulová",J307,0)</f>
        <v>0</v>
      </c>
      <c r="BJ307" s="17" t="s">
        <v>118</v>
      </c>
      <c r="BK307" s="155">
        <f>ROUND(I307*H307,2)</f>
        <v>0</v>
      </c>
      <c r="BL307" s="17" t="s">
        <v>183</v>
      </c>
      <c r="BM307" s="154" t="s">
        <v>433</v>
      </c>
    </row>
    <row r="308" spans="2:65" s="12" customFormat="1" ht="12">
      <c r="B308" s="156"/>
      <c r="D308" s="157" t="s">
        <v>185</v>
      </c>
      <c r="E308" s="158" t="s">
        <v>1</v>
      </c>
      <c r="F308" s="159" t="s">
        <v>434</v>
      </c>
      <c r="H308" s="160">
        <v>484</v>
      </c>
      <c r="I308" s="161"/>
      <c r="L308" s="156"/>
      <c r="M308" s="162"/>
      <c r="T308" s="163"/>
      <c r="AT308" s="158" t="s">
        <v>185</v>
      </c>
      <c r="AU308" s="158" t="s">
        <v>118</v>
      </c>
      <c r="AV308" s="12" t="s">
        <v>118</v>
      </c>
      <c r="AW308" s="12" t="s">
        <v>30</v>
      </c>
      <c r="AX308" s="12" t="s">
        <v>75</v>
      </c>
      <c r="AY308" s="158" t="s">
        <v>177</v>
      </c>
    </row>
    <row r="309" spans="2:65" s="12" customFormat="1" ht="12">
      <c r="B309" s="156"/>
      <c r="D309" s="157" t="s">
        <v>185</v>
      </c>
      <c r="E309" s="158" t="s">
        <v>1</v>
      </c>
      <c r="F309" s="159" t="s">
        <v>435</v>
      </c>
      <c r="H309" s="160">
        <v>493.38</v>
      </c>
      <c r="I309" s="161"/>
      <c r="L309" s="156"/>
      <c r="M309" s="162"/>
      <c r="T309" s="163"/>
      <c r="AT309" s="158" t="s">
        <v>185</v>
      </c>
      <c r="AU309" s="158" t="s">
        <v>118</v>
      </c>
      <c r="AV309" s="12" t="s">
        <v>118</v>
      </c>
      <c r="AW309" s="12" t="s">
        <v>30</v>
      </c>
      <c r="AX309" s="12" t="s">
        <v>75</v>
      </c>
      <c r="AY309" s="158" t="s">
        <v>177</v>
      </c>
    </row>
    <row r="310" spans="2:65" s="13" customFormat="1" ht="12">
      <c r="B310" s="167"/>
      <c r="D310" s="157" t="s">
        <v>185</v>
      </c>
      <c r="E310" s="168" t="s">
        <v>1</v>
      </c>
      <c r="F310" s="169" t="s">
        <v>251</v>
      </c>
      <c r="H310" s="170">
        <v>977.38</v>
      </c>
      <c r="I310" s="171"/>
      <c r="L310" s="167"/>
      <c r="M310" s="172"/>
      <c r="T310" s="173"/>
      <c r="AT310" s="168" t="s">
        <v>185</v>
      </c>
      <c r="AU310" s="168" t="s">
        <v>118</v>
      </c>
      <c r="AV310" s="13" t="s">
        <v>183</v>
      </c>
      <c r="AW310" s="13" t="s">
        <v>30</v>
      </c>
      <c r="AX310" s="13" t="s">
        <v>83</v>
      </c>
      <c r="AY310" s="168" t="s">
        <v>177</v>
      </c>
    </row>
    <row r="311" spans="2:65" s="1" customFormat="1" ht="24.25" customHeight="1">
      <c r="B311" s="141"/>
      <c r="C311" s="142" t="s">
        <v>436</v>
      </c>
      <c r="D311" s="142" t="s">
        <v>179</v>
      </c>
      <c r="E311" s="143" t="s">
        <v>437</v>
      </c>
      <c r="F311" s="144" t="s">
        <v>438</v>
      </c>
      <c r="G311" s="145" t="s">
        <v>116</v>
      </c>
      <c r="H311" s="146">
        <v>977.38</v>
      </c>
      <c r="I311" s="147"/>
      <c r="J311" s="148">
        <f>ROUND(I311*H311,2)</f>
        <v>0</v>
      </c>
      <c r="K311" s="149"/>
      <c r="L311" s="32"/>
      <c r="M311" s="150" t="s">
        <v>1</v>
      </c>
      <c r="N311" s="151" t="s">
        <v>41</v>
      </c>
      <c r="P311" s="152">
        <f>O311*H311</f>
        <v>0</v>
      </c>
      <c r="Q311" s="152">
        <v>0</v>
      </c>
      <c r="R311" s="152">
        <f>Q311*H311</f>
        <v>0</v>
      </c>
      <c r="S311" s="152">
        <v>0</v>
      </c>
      <c r="T311" s="153">
        <f>S311*H311</f>
        <v>0</v>
      </c>
      <c r="AR311" s="154" t="s">
        <v>183</v>
      </c>
      <c r="AT311" s="154" t="s">
        <v>179</v>
      </c>
      <c r="AU311" s="154" t="s">
        <v>118</v>
      </c>
      <c r="AY311" s="17" t="s">
        <v>177</v>
      </c>
      <c r="BE311" s="155">
        <f>IF(N311="základná",J311,0)</f>
        <v>0</v>
      </c>
      <c r="BF311" s="155">
        <f>IF(N311="znížená",J311,0)</f>
        <v>0</v>
      </c>
      <c r="BG311" s="155">
        <f>IF(N311="zákl. prenesená",J311,0)</f>
        <v>0</v>
      </c>
      <c r="BH311" s="155">
        <f>IF(N311="zníž. prenesená",J311,0)</f>
        <v>0</v>
      </c>
      <c r="BI311" s="155">
        <f>IF(N311="nulová",J311,0)</f>
        <v>0</v>
      </c>
      <c r="BJ311" s="17" t="s">
        <v>118</v>
      </c>
      <c r="BK311" s="155">
        <f>ROUND(I311*H311,2)</f>
        <v>0</v>
      </c>
      <c r="BL311" s="17" t="s">
        <v>183</v>
      </c>
      <c r="BM311" s="154" t="s">
        <v>439</v>
      </c>
    </row>
    <row r="312" spans="2:65" s="1" customFormat="1" ht="37.75" customHeight="1">
      <c r="B312" s="141"/>
      <c r="C312" s="142" t="s">
        <v>440</v>
      </c>
      <c r="D312" s="142" t="s">
        <v>179</v>
      </c>
      <c r="E312" s="143" t="s">
        <v>441</v>
      </c>
      <c r="F312" s="144" t="s">
        <v>442</v>
      </c>
      <c r="G312" s="145" t="s">
        <v>236</v>
      </c>
      <c r="H312" s="146">
        <v>48.869</v>
      </c>
      <c r="I312" s="147"/>
      <c r="J312" s="148">
        <f>ROUND(I312*H312,2)</f>
        <v>0</v>
      </c>
      <c r="K312" s="149"/>
      <c r="L312" s="32"/>
      <c r="M312" s="150" t="s">
        <v>1</v>
      </c>
      <c r="N312" s="151" t="s">
        <v>41</v>
      </c>
      <c r="P312" s="152">
        <f>O312*H312</f>
        <v>0</v>
      </c>
      <c r="Q312" s="152">
        <v>1.0162899999999999</v>
      </c>
      <c r="R312" s="152">
        <f>Q312*H312</f>
        <v>49.665076009999993</v>
      </c>
      <c r="S312" s="152">
        <v>0</v>
      </c>
      <c r="T312" s="153">
        <f>S312*H312</f>
        <v>0</v>
      </c>
      <c r="AR312" s="154" t="s">
        <v>183</v>
      </c>
      <c r="AT312" s="154" t="s">
        <v>179</v>
      </c>
      <c r="AU312" s="154" t="s">
        <v>118</v>
      </c>
      <c r="AY312" s="17" t="s">
        <v>177</v>
      </c>
      <c r="BE312" s="155">
        <f>IF(N312="základná",J312,0)</f>
        <v>0</v>
      </c>
      <c r="BF312" s="155">
        <f>IF(N312="znížená",J312,0)</f>
        <v>0</v>
      </c>
      <c r="BG312" s="155">
        <f>IF(N312="zákl. prenesená",J312,0)</f>
        <v>0</v>
      </c>
      <c r="BH312" s="155">
        <f>IF(N312="zníž. prenesená",J312,0)</f>
        <v>0</v>
      </c>
      <c r="BI312" s="155">
        <f>IF(N312="nulová",J312,0)</f>
        <v>0</v>
      </c>
      <c r="BJ312" s="17" t="s">
        <v>118</v>
      </c>
      <c r="BK312" s="155">
        <f>ROUND(I312*H312,2)</f>
        <v>0</v>
      </c>
      <c r="BL312" s="17" t="s">
        <v>183</v>
      </c>
      <c r="BM312" s="154" t="s">
        <v>443</v>
      </c>
    </row>
    <row r="313" spans="2:65" s="12" customFormat="1" ht="12">
      <c r="B313" s="156"/>
      <c r="D313" s="157" t="s">
        <v>185</v>
      </c>
      <c r="E313" s="158" t="s">
        <v>1</v>
      </c>
      <c r="F313" s="159" t="s">
        <v>444</v>
      </c>
      <c r="H313" s="160">
        <v>48.869</v>
      </c>
      <c r="I313" s="161"/>
      <c r="L313" s="156"/>
      <c r="M313" s="162"/>
      <c r="T313" s="163"/>
      <c r="AT313" s="158" t="s">
        <v>185</v>
      </c>
      <c r="AU313" s="158" t="s">
        <v>118</v>
      </c>
      <c r="AV313" s="12" t="s">
        <v>118</v>
      </c>
      <c r="AW313" s="12" t="s">
        <v>30</v>
      </c>
      <c r="AX313" s="12" t="s">
        <v>83</v>
      </c>
      <c r="AY313" s="158" t="s">
        <v>177</v>
      </c>
    </row>
    <row r="314" spans="2:65" s="1" customFormat="1" ht="21.75" customHeight="1">
      <c r="B314" s="141"/>
      <c r="C314" s="142" t="s">
        <v>445</v>
      </c>
      <c r="D314" s="142" t="s">
        <v>179</v>
      </c>
      <c r="E314" s="143" t="s">
        <v>446</v>
      </c>
      <c r="F314" s="144" t="s">
        <v>447</v>
      </c>
      <c r="G314" s="145" t="s">
        <v>182</v>
      </c>
      <c r="H314" s="146">
        <v>32.29</v>
      </c>
      <c r="I314" s="147"/>
      <c r="J314" s="148">
        <f>ROUND(I314*H314,2)</f>
        <v>0</v>
      </c>
      <c r="K314" s="149"/>
      <c r="L314" s="32"/>
      <c r="M314" s="150" t="s">
        <v>1</v>
      </c>
      <c r="N314" s="151" t="s">
        <v>41</v>
      </c>
      <c r="P314" s="152">
        <f>O314*H314</f>
        <v>0</v>
      </c>
      <c r="Q314" s="152">
        <v>2.4018600000000001</v>
      </c>
      <c r="R314" s="152">
        <f>Q314*H314</f>
        <v>77.556059399999995</v>
      </c>
      <c r="S314" s="152">
        <v>0</v>
      </c>
      <c r="T314" s="153">
        <f>S314*H314</f>
        <v>0</v>
      </c>
      <c r="AR314" s="154" t="s">
        <v>183</v>
      </c>
      <c r="AT314" s="154" t="s">
        <v>179</v>
      </c>
      <c r="AU314" s="154" t="s">
        <v>118</v>
      </c>
      <c r="AY314" s="17" t="s">
        <v>177</v>
      </c>
      <c r="BE314" s="155">
        <f>IF(N314="základná",J314,0)</f>
        <v>0</v>
      </c>
      <c r="BF314" s="155">
        <f>IF(N314="znížená",J314,0)</f>
        <v>0</v>
      </c>
      <c r="BG314" s="155">
        <f>IF(N314="zákl. prenesená",J314,0)</f>
        <v>0</v>
      </c>
      <c r="BH314" s="155">
        <f>IF(N314="zníž. prenesená",J314,0)</f>
        <v>0</v>
      </c>
      <c r="BI314" s="155">
        <f>IF(N314="nulová",J314,0)</f>
        <v>0</v>
      </c>
      <c r="BJ314" s="17" t="s">
        <v>118</v>
      </c>
      <c r="BK314" s="155">
        <f>ROUND(I314*H314,2)</f>
        <v>0</v>
      </c>
      <c r="BL314" s="17" t="s">
        <v>183</v>
      </c>
      <c r="BM314" s="154" t="s">
        <v>448</v>
      </c>
    </row>
    <row r="315" spans="2:65" s="14" customFormat="1" ht="12">
      <c r="B315" s="174"/>
      <c r="D315" s="157" t="s">
        <v>185</v>
      </c>
      <c r="E315" s="175" t="s">
        <v>1</v>
      </c>
      <c r="F315" s="176" t="s">
        <v>331</v>
      </c>
      <c r="H315" s="175" t="s">
        <v>1</v>
      </c>
      <c r="I315" s="177"/>
      <c r="L315" s="174"/>
      <c r="M315" s="178"/>
      <c r="T315" s="179"/>
      <c r="AT315" s="175" t="s">
        <v>185</v>
      </c>
      <c r="AU315" s="175" t="s">
        <v>118</v>
      </c>
      <c r="AV315" s="14" t="s">
        <v>83</v>
      </c>
      <c r="AW315" s="14" t="s">
        <v>30</v>
      </c>
      <c r="AX315" s="14" t="s">
        <v>75</v>
      </c>
      <c r="AY315" s="175" t="s">
        <v>177</v>
      </c>
    </row>
    <row r="316" spans="2:65" s="12" customFormat="1" ht="12">
      <c r="B316" s="156"/>
      <c r="D316" s="157" t="s">
        <v>185</v>
      </c>
      <c r="E316" s="158" t="s">
        <v>1</v>
      </c>
      <c r="F316" s="159" t="s">
        <v>449</v>
      </c>
      <c r="H316" s="160">
        <v>9.4849999999999994</v>
      </c>
      <c r="I316" s="161"/>
      <c r="L316" s="156"/>
      <c r="M316" s="162"/>
      <c r="T316" s="163"/>
      <c r="AT316" s="158" t="s">
        <v>185</v>
      </c>
      <c r="AU316" s="158" t="s">
        <v>118</v>
      </c>
      <c r="AV316" s="12" t="s">
        <v>118</v>
      </c>
      <c r="AW316" s="12" t="s">
        <v>30</v>
      </c>
      <c r="AX316" s="12" t="s">
        <v>75</v>
      </c>
      <c r="AY316" s="158" t="s">
        <v>177</v>
      </c>
    </row>
    <row r="317" spans="2:65" s="12" customFormat="1" ht="12">
      <c r="B317" s="156"/>
      <c r="D317" s="157" t="s">
        <v>185</v>
      </c>
      <c r="E317" s="158" t="s">
        <v>1</v>
      </c>
      <c r="F317" s="159" t="s">
        <v>450</v>
      </c>
      <c r="H317" s="160">
        <v>3.323</v>
      </c>
      <c r="I317" s="161"/>
      <c r="L317" s="156"/>
      <c r="M317" s="162"/>
      <c r="T317" s="163"/>
      <c r="AT317" s="158" t="s">
        <v>185</v>
      </c>
      <c r="AU317" s="158" t="s">
        <v>118</v>
      </c>
      <c r="AV317" s="12" t="s">
        <v>118</v>
      </c>
      <c r="AW317" s="12" t="s">
        <v>30</v>
      </c>
      <c r="AX317" s="12" t="s">
        <v>75</v>
      </c>
      <c r="AY317" s="158" t="s">
        <v>177</v>
      </c>
    </row>
    <row r="318" spans="2:65" s="15" customFormat="1" ht="12">
      <c r="B318" s="180"/>
      <c r="D318" s="157" t="s">
        <v>185</v>
      </c>
      <c r="E318" s="181" t="s">
        <v>1</v>
      </c>
      <c r="F318" s="182" t="s">
        <v>314</v>
      </c>
      <c r="H318" s="183">
        <v>12.808</v>
      </c>
      <c r="I318" s="184"/>
      <c r="L318" s="180"/>
      <c r="M318" s="185"/>
      <c r="T318" s="186"/>
      <c r="AT318" s="181" t="s">
        <v>185</v>
      </c>
      <c r="AU318" s="181" t="s">
        <v>118</v>
      </c>
      <c r="AV318" s="15" t="s">
        <v>191</v>
      </c>
      <c r="AW318" s="15" t="s">
        <v>30</v>
      </c>
      <c r="AX318" s="15" t="s">
        <v>75</v>
      </c>
      <c r="AY318" s="181" t="s">
        <v>177</v>
      </c>
    </row>
    <row r="319" spans="2:65" s="14" customFormat="1" ht="12">
      <c r="B319" s="174"/>
      <c r="D319" s="157" t="s">
        <v>185</v>
      </c>
      <c r="E319" s="175" t="s">
        <v>1</v>
      </c>
      <c r="F319" s="176" t="s">
        <v>333</v>
      </c>
      <c r="H319" s="175" t="s">
        <v>1</v>
      </c>
      <c r="I319" s="177"/>
      <c r="L319" s="174"/>
      <c r="M319" s="178"/>
      <c r="T319" s="179"/>
      <c r="AT319" s="175" t="s">
        <v>185</v>
      </c>
      <c r="AU319" s="175" t="s">
        <v>118</v>
      </c>
      <c r="AV319" s="14" t="s">
        <v>83</v>
      </c>
      <c r="AW319" s="14" t="s">
        <v>30</v>
      </c>
      <c r="AX319" s="14" t="s">
        <v>75</v>
      </c>
      <c r="AY319" s="175" t="s">
        <v>177</v>
      </c>
    </row>
    <row r="320" spans="2:65" s="12" customFormat="1" ht="12">
      <c r="B320" s="156"/>
      <c r="D320" s="157" t="s">
        <v>185</v>
      </c>
      <c r="E320" s="158" t="s">
        <v>1</v>
      </c>
      <c r="F320" s="159" t="s">
        <v>451</v>
      </c>
      <c r="H320" s="160">
        <v>11.124000000000001</v>
      </c>
      <c r="I320" s="161"/>
      <c r="L320" s="156"/>
      <c r="M320" s="162"/>
      <c r="T320" s="163"/>
      <c r="AT320" s="158" t="s">
        <v>185</v>
      </c>
      <c r="AU320" s="158" t="s">
        <v>118</v>
      </c>
      <c r="AV320" s="12" t="s">
        <v>118</v>
      </c>
      <c r="AW320" s="12" t="s">
        <v>30</v>
      </c>
      <c r="AX320" s="12" t="s">
        <v>75</v>
      </c>
      <c r="AY320" s="158" t="s">
        <v>177</v>
      </c>
    </row>
    <row r="321" spans="2:65" s="12" customFormat="1" ht="12">
      <c r="B321" s="156"/>
      <c r="D321" s="157" t="s">
        <v>185</v>
      </c>
      <c r="E321" s="158" t="s">
        <v>1</v>
      </c>
      <c r="F321" s="159" t="s">
        <v>452</v>
      </c>
      <c r="H321" s="160">
        <v>8.3580000000000005</v>
      </c>
      <c r="I321" s="161"/>
      <c r="L321" s="156"/>
      <c r="M321" s="162"/>
      <c r="T321" s="163"/>
      <c r="AT321" s="158" t="s">
        <v>185</v>
      </c>
      <c r="AU321" s="158" t="s">
        <v>118</v>
      </c>
      <c r="AV321" s="12" t="s">
        <v>118</v>
      </c>
      <c r="AW321" s="12" t="s">
        <v>30</v>
      </c>
      <c r="AX321" s="12" t="s">
        <v>75</v>
      </c>
      <c r="AY321" s="158" t="s">
        <v>177</v>
      </c>
    </row>
    <row r="322" spans="2:65" s="15" customFormat="1" ht="12">
      <c r="B322" s="180"/>
      <c r="D322" s="157" t="s">
        <v>185</v>
      </c>
      <c r="E322" s="181" t="s">
        <v>1</v>
      </c>
      <c r="F322" s="182" t="s">
        <v>314</v>
      </c>
      <c r="H322" s="183">
        <v>19.481999999999999</v>
      </c>
      <c r="I322" s="184"/>
      <c r="L322" s="180"/>
      <c r="M322" s="185"/>
      <c r="T322" s="186"/>
      <c r="AT322" s="181" t="s">
        <v>185</v>
      </c>
      <c r="AU322" s="181" t="s">
        <v>118</v>
      </c>
      <c r="AV322" s="15" t="s">
        <v>191</v>
      </c>
      <c r="AW322" s="15" t="s">
        <v>30</v>
      </c>
      <c r="AX322" s="15" t="s">
        <v>75</v>
      </c>
      <c r="AY322" s="181" t="s">
        <v>177</v>
      </c>
    </row>
    <row r="323" spans="2:65" s="13" customFormat="1" ht="12">
      <c r="B323" s="167"/>
      <c r="D323" s="157" t="s">
        <v>185</v>
      </c>
      <c r="E323" s="168" t="s">
        <v>1</v>
      </c>
      <c r="F323" s="169" t="s">
        <v>251</v>
      </c>
      <c r="H323" s="170">
        <v>32.29</v>
      </c>
      <c r="I323" s="171"/>
      <c r="L323" s="167"/>
      <c r="M323" s="172"/>
      <c r="T323" s="173"/>
      <c r="AT323" s="168" t="s">
        <v>185</v>
      </c>
      <c r="AU323" s="168" t="s">
        <v>118</v>
      </c>
      <c r="AV323" s="13" t="s">
        <v>183</v>
      </c>
      <c r="AW323" s="13" t="s">
        <v>30</v>
      </c>
      <c r="AX323" s="13" t="s">
        <v>83</v>
      </c>
      <c r="AY323" s="168" t="s">
        <v>177</v>
      </c>
    </row>
    <row r="324" spans="2:65" s="1" customFormat="1" ht="24.25" customHeight="1">
      <c r="B324" s="141"/>
      <c r="C324" s="142" t="s">
        <v>453</v>
      </c>
      <c r="D324" s="142" t="s">
        <v>179</v>
      </c>
      <c r="E324" s="143" t="s">
        <v>454</v>
      </c>
      <c r="F324" s="144" t="s">
        <v>455</v>
      </c>
      <c r="G324" s="145" t="s">
        <v>116</v>
      </c>
      <c r="H324" s="146">
        <v>190.89500000000001</v>
      </c>
      <c r="I324" s="147"/>
      <c r="J324" s="148">
        <f>ROUND(I324*H324,2)</f>
        <v>0</v>
      </c>
      <c r="K324" s="149"/>
      <c r="L324" s="32"/>
      <c r="M324" s="150" t="s">
        <v>1</v>
      </c>
      <c r="N324" s="151" t="s">
        <v>41</v>
      </c>
      <c r="P324" s="152">
        <f>O324*H324</f>
        <v>0</v>
      </c>
      <c r="Q324" s="152">
        <v>3.14E-3</v>
      </c>
      <c r="R324" s="152">
        <f>Q324*H324</f>
        <v>0.59941030000000006</v>
      </c>
      <c r="S324" s="152">
        <v>0</v>
      </c>
      <c r="T324" s="153">
        <f>S324*H324</f>
        <v>0</v>
      </c>
      <c r="AR324" s="154" t="s">
        <v>183</v>
      </c>
      <c r="AT324" s="154" t="s">
        <v>179</v>
      </c>
      <c r="AU324" s="154" t="s">
        <v>118</v>
      </c>
      <c r="AY324" s="17" t="s">
        <v>177</v>
      </c>
      <c r="BE324" s="155">
        <f>IF(N324="základná",J324,0)</f>
        <v>0</v>
      </c>
      <c r="BF324" s="155">
        <f>IF(N324="znížená",J324,0)</f>
        <v>0</v>
      </c>
      <c r="BG324" s="155">
        <f>IF(N324="zákl. prenesená",J324,0)</f>
        <v>0</v>
      </c>
      <c r="BH324" s="155">
        <f>IF(N324="zníž. prenesená",J324,0)</f>
        <v>0</v>
      </c>
      <c r="BI324" s="155">
        <f>IF(N324="nulová",J324,0)</f>
        <v>0</v>
      </c>
      <c r="BJ324" s="17" t="s">
        <v>118</v>
      </c>
      <c r="BK324" s="155">
        <f>ROUND(I324*H324,2)</f>
        <v>0</v>
      </c>
      <c r="BL324" s="17" t="s">
        <v>183</v>
      </c>
      <c r="BM324" s="154" t="s">
        <v>456</v>
      </c>
    </row>
    <row r="325" spans="2:65" s="14" customFormat="1" ht="12">
      <c r="B325" s="174"/>
      <c r="D325" s="157" t="s">
        <v>185</v>
      </c>
      <c r="E325" s="175" t="s">
        <v>1</v>
      </c>
      <c r="F325" s="176" t="s">
        <v>331</v>
      </c>
      <c r="H325" s="175" t="s">
        <v>1</v>
      </c>
      <c r="I325" s="177"/>
      <c r="L325" s="174"/>
      <c r="M325" s="178"/>
      <c r="T325" s="179"/>
      <c r="AT325" s="175" t="s">
        <v>185</v>
      </c>
      <c r="AU325" s="175" t="s">
        <v>118</v>
      </c>
      <c r="AV325" s="14" t="s">
        <v>83</v>
      </c>
      <c r="AW325" s="14" t="s">
        <v>30</v>
      </c>
      <c r="AX325" s="14" t="s">
        <v>75</v>
      </c>
      <c r="AY325" s="175" t="s">
        <v>177</v>
      </c>
    </row>
    <row r="326" spans="2:65" s="12" customFormat="1" ht="12">
      <c r="B326" s="156"/>
      <c r="D326" s="157" t="s">
        <v>185</v>
      </c>
      <c r="E326" s="158" t="s">
        <v>1</v>
      </c>
      <c r="F326" s="159" t="s">
        <v>457</v>
      </c>
      <c r="H326" s="160">
        <v>52.875</v>
      </c>
      <c r="I326" s="161"/>
      <c r="L326" s="156"/>
      <c r="M326" s="162"/>
      <c r="T326" s="163"/>
      <c r="AT326" s="158" t="s">
        <v>185</v>
      </c>
      <c r="AU326" s="158" t="s">
        <v>118</v>
      </c>
      <c r="AV326" s="12" t="s">
        <v>118</v>
      </c>
      <c r="AW326" s="12" t="s">
        <v>30</v>
      </c>
      <c r="AX326" s="12" t="s">
        <v>75</v>
      </c>
      <c r="AY326" s="158" t="s">
        <v>177</v>
      </c>
    </row>
    <row r="327" spans="2:65" s="12" customFormat="1" ht="12">
      <c r="B327" s="156"/>
      <c r="D327" s="157" t="s">
        <v>185</v>
      </c>
      <c r="E327" s="158" t="s">
        <v>1</v>
      </c>
      <c r="F327" s="159" t="s">
        <v>458</v>
      </c>
      <c r="H327" s="160">
        <v>22.6</v>
      </c>
      <c r="I327" s="161"/>
      <c r="L327" s="156"/>
      <c r="M327" s="162"/>
      <c r="T327" s="163"/>
      <c r="AT327" s="158" t="s">
        <v>185</v>
      </c>
      <c r="AU327" s="158" t="s">
        <v>118</v>
      </c>
      <c r="AV327" s="12" t="s">
        <v>118</v>
      </c>
      <c r="AW327" s="12" t="s">
        <v>30</v>
      </c>
      <c r="AX327" s="12" t="s">
        <v>75</v>
      </c>
      <c r="AY327" s="158" t="s">
        <v>177</v>
      </c>
    </row>
    <row r="328" spans="2:65" s="15" customFormat="1" ht="12">
      <c r="B328" s="180"/>
      <c r="D328" s="157" t="s">
        <v>185</v>
      </c>
      <c r="E328" s="181" t="s">
        <v>1</v>
      </c>
      <c r="F328" s="182" t="s">
        <v>314</v>
      </c>
      <c r="H328" s="183">
        <v>75.474999999999994</v>
      </c>
      <c r="I328" s="184"/>
      <c r="L328" s="180"/>
      <c r="M328" s="185"/>
      <c r="T328" s="186"/>
      <c r="AT328" s="181" t="s">
        <v>185</v>
      </c>
      <c r="AU328" s="181" t="s">
        <v>118</v>
      </c>
      <c r="AV328" s="15" t="s">
        <v>191</v>
      </c>
      <c r="AW328" s="15" t="s">
        <v>30</v>
      </c>
      <c r="AX328" s="15" t="s">
        <v>75</v>
      </c>
      <c r="AY328" s="181" t="s">
        <v>177</v>
      </c>
    </row>
    <row r="329" spans="2:65" s="14" customFormat="1" ht="12">
      <c r="B329" s="174"/>
      <c r="D329" s="157" t="s">
        <v>185</v>
      </c>
      <c r="E329" s="175" t="s">
        <v>1</v>
      </c>
      <c r="F329" s="176" t="s">
        <v>333</v>
      </c>
      <c r="H329" s="175" t="s">
        <v>1</v>
      </c>
      <c r="I329" s="177"/>
      <c r="L329" s="174"/>
      <c r="M329" s="178"/>
      <c r="T329" s="179"/>
      <c r="AT329" s="175" t="s">
        <v>185</v>
      </c>
      <c r="AU329" s="175" t="s">
        <v>118</v>
      </c>
      <c r="AV329" s="14" t="s">
        <v>83</v>
      </c>
      <c r="AW329" s="14" t="s">
        <v>30</v>
      </c>
      <c r="AX329" s="14" t="s">
        <v>75</v>
      </c>
      <c r="AY329" s="175" t="s">
        <v>177</v>
      </c>
    </row>
    <row r="330" spans="2:65" s="12" customFormat="1" ht="12">
      <c r="B330" s="156"/>
      <c r="D330" s="157" t="s">
        <v>185</v>
      </c>
      <c r="E330" s="158" t="s">
        <v>1</v>
      </c>
      <c r="F330" s="159" t="s">
        <v>459</v>
      </c>
      <c r="H330" s="160">
        <v>59.16</v>
      </c>
      <c r="I330" s="161"/>
      <c r="L330" s="156"/>
      <c r="M330" s="162"/>
      <c r="T330" s="163"/>
      <c r="AT330" s="158" t="s">
        <v>185</v>
      </c>
      <c r="AU330" s="158" t="s">
        <v>118</v>
      </c>
      <c r="AV330" s="12" t="s">
        <v>118</v>
      </c>
      <c r="AW330" s="12" t="s">
        <v>30</v>
      </c>
      <c r="AX330" s="12" t="s">
        <v>75</v>
      </c>
      <c r="AY330" s="158" t="s">
        <v>177</v>
      </c>
    </row>
    <row r="331" spans="2:65" s="12" customFormat="1" ht="12">
      <c r="B331" s="156"/>
      <c r="D331" s="157" t="s">
        <v>185</v>
      </c>
      <c r="E331" s="158" t="s">
        <v>1</v>
      </c>
      <c r="F331" s="159" t="s">
        <v>460</v>
      </c>
      <c r="H331" s="160">
        <v>56.26</v>
      </c>
      <c r="I331" s="161"/>
      <c r="L331" s="156"/>
      <c r="M331" s="162"/>
      <c r="T331" s="163"/>
      <c r="AT331" s="158" t="s">
        <v>185</v>
      </c>
      <c r="AU331" s="158" t="s">
        <v>118</v>
      </c>
      <c r="AV331" s="12" t="s">
        <v>118</v>
      </c>
      <c r="AW331" s="12" t="s">
        <v>30</v>
      </c>
      <c r="AX331" s="12" t="s">
        <v>75</v>
      </c>
      <c r="AY331" s="158" t="s">
        <v>177</v>
      </c>
    </row>
    <row r="332" spans="2:65" s="15" customFormat="1" ht="12">
      <c r="B332" s="180"/>
      <c r="D332" s="157" t="s">
        <v>185</v>
      </c>
      <c r="E332" s="181" t="s">
        <v>1</v>
      </c>
      <c r="F332" s="182" t="s">
        <v>314</v>
      </c>
      <c r="H332" s="183">
        <v>115.42</v>
      </c>
      <c r="I332" s="184"/>
      <c r="L332" s="180"/>
      <c r="M332" s="185"/>
      <c r="T332" s="186"/>
      <c r="AT332" s="181" t="s">
        <v>185</v>
      </c>
      <c r="AU332" s="181" t="s">
        <v>118</v>
      </c>
      <c r="AV332" s="15" t="s">
        <v>191</v>
      </c>
      <c r="AW332" s="15" t="s">
        <v>30</v>
      </c>
      <c r="AX332" s="15" t="s">
        <v>75</v>
      </c>
      <c r="AY332" s="181" t="s">
        <v>177</v>
      </c>
    </row>
    <row r="333" spans="2:65" s="13" customFormat="1" ht="12">
      <c r="B333" s="167"/>
      <c r="D333" s="157" t="s">
        <v>185</v>
      </c>
      <c r="E333" s="168" t="s">
        <v>1</v>
      </c>
      <c r="F333" s="169" t="s">
        <v>251</v>
      </c>
      <c r="H333" s="170">
        <v>190.89500000000001</v>
      </c>
      <c r="I333" s="171"/>
      <c r="L333" s="167"/>
      <c r="M333" s="172"/>
      <c r="T333" s="173"/>
      <c r="AT333" s="168" t="s">
        <v>185</v>
      </c>
      <c r="AU333" s="168" t="s">
        <v>118</v>
      </c>
      <c r="AV333" s="13" t="s">
        <v>183</v>
      </c>
      <c r="AW333" s="13" t="s">
        <v>30</v>
      </c>
      <c r="AX333" s="13" t="s">
        <v>83</v>
      </c>
      <c r="AY333" s="168" t="s">
        <v>177</v>
      </c>
    </row>
    <row r="334" spans="2:65" s="1" customFormat="1" ht="24.25" customHeight="1">
      <c r="B334" s="141"/>
      <c r="C334" s="142" t="s">
        <v>461</v>
      </c>
      <c r="D334" s="142" t="s">
        <v>179</v>
      </c>
      <c r="E334" s="143" t="s">
        <v>462</v>
      </c>
      <c r="F334" s="144" t="s">
        <v>463</v>
      </c>
      <c r="G334" s="145" t="s">
        <v>116</v>
      </c>
      <c r="H334" s="146">
        <v>190.89500000000001</v>
      </c>
      <c r="I334" s="147"/>
      <c r="J334" s="148">
        <f>ROUND(I334*H334,2)</f>
        <v>0</v>
      </c>
      <c r="K334" s="149"/>
      <c r="L334" s="32"/>
      <c r="M334" s="150" t="s">
        <v>1</v>
      </c>
      <c r="N334" s="151" t="s">
        <v>41</v>
      </c>
      <c r="P334" s="152">
        <f>O334*H334</f>
        <v>0</v>
      </c>
      <c r="Q334" s="152">
        <v>0</v>
      </c>
      <c r="R334" s="152">
        <f>Q334*H334</f>
        <v>0</v>
      </c>
      <c r="S334" s="152">
        <v>0</v>
      </c>
      <c r="T334" s="153">
        <f>S334*H334</f>
        <v>0</v>
      </c>
      <c r="AR334" s="154" t="s">
        <v>183</v>
      </c>
      <c r="AT334" s="154" t="s">
        <v>179</v>
      </c>
      <c r="AU334" s="154" t="s">
        <v>118</v>
      </c>
      <c r="AY334" s="17" t="s">
        <v>177</v>
      </c>
      <c r="BE334" s="155">
        <f>IF(N334="základná",J334,0)</f>
        <v>0</v>
      </c>
      <c r="BF334" s="155">
        <f>IF(N334="znížená",J334,0)</f>
        <v>0</v>
      </c>
      <c r="BG334" s="155">
        <f>IF(N334="zákl. prenesená",J334,0)</f>
        <v>0</v>
      </c>
      <c r="BH334" s="155">
        <f>IF(N334="zníž. prenesená",J334,0)</f>
        <v>0</v>
      </c>
      <c r="BI334" s="155">
        <f>IF(N334="nulová",J334,0)</f>
        <v>0</v>
      </c>
      <c r="BJ334" s="17" t="s">
        <v>118</v>
      </c>
      <c r="BK334" s="155">
        <f>ROUND(I334*H334,2)</f>
        <v>0</v>
      </c>
      <c r="BL334" s="17" t="s">
        <v>183</v>
      </c>
      <c r="BM334" s="154" t="s">
        <v>464</v>
      </c>
    </row>
    <row r="335" spans="2:65" s="1" customFormat="1" ht="24.25" customHeight="1">
      <c r="B335" s="141"/>
      <c r="C335" s="142" t="s">
        <v>465</v>
      </c>
      <c r="D335" s="142" t="s">
        <v>179</v>
      </c>
      <c r="E335" s="143" t="s">
        <v>466</v>
      </c>
      <c r="F335" s="144" t="s">
        <v>467</v>
      </c>
      <c r="G335" s="145" t="s">
        <v>236</v>
      </c>
      <c r="H335" s="146">
        <v>6.4580000000000002</v>
      </c>
      <c r="I335" s="147"/>
      <c r="J335" s="148">
        <f>ROUND(I335*H335,2)</f>
        <v>0</v>
      </c>
      <c r="K335" s="149"/>
      <c r="L335" s="32"/>
      <c r="M335" s="150" t="s">
        <v>1</v>
      </c>
      <c r="N335" s="151" t="s">
        <v>41</v>
      </c>
      <c r="P335" s="152">
        <f>O335*H335</f>
        <v>0</v>
      </c>
      <c r="Q335" s="152">
        <v>1.0165999999999999</v>
      </c>
      <c r="R335" s="152">
        <f>Q335*H335</f>
        <v>6.5652027999999998</v>
      </c>
      <c r="S335" s="152">
        <v>0</v>
      </c>
      <c r="T335" s="153">
        <f>S335*H335</f>
        <v>0</v>
      </c>
      <c r="AR335" s="154" t="s">
        <v>183</v>
      </c>
      <c r="AT335" s="154" t="s">
        <v>179</v>
      </c>
      <c r="AU335" s="154" t="s">
        <v>118</v>
      </c>
      <c r="AY335" s="17" t="s">
        <v>177</v>
      </c>
      <c r="BE335" s="155">
        <f>IF(N335="základná",J335,0)</f>
        <v>0</v>
      </c>
      <c r="BF335" s="155">
        <f>IF(N335="znížená",J335,0)</f>
        <v>0</v>
      </c>
      <c r="BG335" s="155">
        <f>IF(N335="zákl. prenesená",J335,0)</f>
        <v>0</v>
      </c>
      <c r="BH335" s="155">
        <f>IF(N335="zníž. prenesená",J335,0)</f>
        <v>0</v>
      </c>
      <c r="BI335" s="155">
        <f>IF(N335="nulová",J335,0)</f>
        <v>0</v>
      </c>
      <c r="BJ335" s="17" t="s">
        <v>118</v>
      </c>
      <c r="BK335" s="155">
        <f>ROUND(I335*H335,2)</f>
        <v>0</v>
      </c>
      <c r="BL335" s="17" t="s">
        <v>183</v>
      </c>
      <c r="BM335" s="154" t="s">
        <v>468</v>
      </c>
    </row>
    <row r="336" spans="2:65" s="12" customFormat="1" ht="12">
      <c r="B336" s="156"/>
      <c r="D336" s="157" t="s">
        <v>185</v>
      </c>
      <c r="E336" s="158" t="s">
        <v>1</v>
      </c>
      <c r="F336" s="159" t="s">
        <v>469</v>
      </c>
      <c r="H336" s="160">
        <v>6.4580000000000002</v>
      </c>
      <c r="I336" s="161"/>
      <c r="L336" s="156"/>
      <c r="M336" s="162"/>
      <c r="T336" s="163"/>
      <c r="AT336" s="158" t="s">
        <v>185</v>
      </c>
      <c r="AU336" s="158" t="s">
        <v>118</v>
      </c>
      <c r="AV336" s="12" t="s">
        <v>118</v>
      </c>
      <c r="AW336" s="12" t="s">
        <v>30</v>
      </c>
      <c r="AX336" s="12" t="s">
        <v>83</v>
      </c>
      <c r="AY336" s="158" t="s">
        <v>177</v>
      </c>
    </row>
    <row r="337" spans="2:65" s="1" customFormat="1" ht="33" customHeight="1">
      <c r="B337" s="141"/>
      <c r="C337" s="142" t="s">
        <v>470</v>
      </c>
      <c r="D337" s="142" t="s">
        <v>179</v>
      </c>
      <c r="E337" s="143" t="s">
        <v>471</v>
      </c>
      <c r="F337" s="144" t="s">
        <v>472</v>
      </c>
      <c r="G337" s="145" t="s">
        <v>116</v>
      </c>
      <c r="H337" s="146">
        <v>98.488</v>
      </c>
      <c r="I337" s="147"/>
      <c r="J337" s="148">
        <f>ROUND(I337*H337,2)</f>
        <v>0</v>
      </c>
      <c r="K337" s="149"/>
      <c r="L337" s="32"/>
      <c r="M337" s="150" t="s">
        <v>1</v>
      </c>
      <c r="N337" s="151" t="s">
        <v>41</v>
      </c>
      <c r="P337" s="152">
        <f>O337*H337</f>
        <v>0</v>
      </c>
      <c r="Q337" s="152">
        <v>1.4999999999999999E-4</v>
      </c>
      <c r="R337" s="152">
        <f>Q337*H337</f>
        <v>1.4773199999999998E-2</v>
      </c>
      <c r="S337" s="152">
        <v>0</v>
      </c>
      <c r="T337" s="153">
        <f>S337*H337</f>
        <v>0</v>
      </c>
      <c r="AR337" s="154" t="s">
        <v>183</v>
      </c>
      <c r="AT337" s="154" t="s">
        <v>179</v>
      </c>
      <c r="AU337" s="154" t="s">
        <v>118</v>
      </c>
      <c r="AY337" s="17" t="s">
        <v>177</v>
      </c>
      <c r="BE337" s="155">
        <f>IF(N337="základná",J337,0)</f>
        <v>0</v>
      </c>
      <c r="BF337" s="155">
        <f>IF(N337="znížená",J337,0)</f>
        <v>0</v>
      </c>
      <c r="BG337" s="155">
        <f>IF(N337="zákl. prenesená",J337,0)</f>
        <v>0</v>
      </c>
      <c r="BH337" s="155">
        <f>IF(N337="zníž. prenesená",J337,0)</f>
        <v>0</v>
      </c>
      <c r="BI337" s="155">
        <f>IF(N337="nulová",J337,0)</f>
        <v>0</v>
      </c>
      <c r="BJ337" s="17" t="s">
        <v>118</v>
      </c>
      <c r="BK337" s="155">
        <f>ROUND(I337*H337,2)</f>
        <v>0</v>
      </c>
      <c r="BL337" s="17" t="s">
        <v>183</v>
      </c>
      <c r="BM337" s="154" t="s">
        <v>473</v>
      </c>
    </row>
    <row r="338" spans="2:65" s="14" customFormat="1" ht="12">
      <c r="B338" s="174"/>
      <c r="D338" s="157" t="s">
        <v>185</v>
      </c>
      <c r="E338" s="175" t="s">
        <v>1</v>
      </c>
      <c r="F338" s="176" t="s">
        <v>474</v>
      </c>
      <c r="H338" s="175" t="s">
        <v>1</v>
      </c>
      <c r="I338" s="177"/>
      <c r="L338" s="174"/>
      <c r="M338" s="178"/>
      <c r="T338" s="179"/>
      <c r="AT338" s="175" t="s">
        <v>185</v>
      </c>
      <c r="AU338" s="175" t="s">
        <v>118</v>
      </c>
      <c r="AV338" s="14" t="s">
        <v>83</v>
      </c>
      <c r="AW338" s="14" t="s">
        <v>30</v>
      </c>
      <c r="AX338" s="14" t="s">
        <v>75</v>
      </c>
      <c r="AY338" s="175" t="s">
        <v>177</v>
      </c>
    </row>
    <row r="339" spans="2:65" s="12" customFormat="1" ht="12">
      <c r="B339" s="156"/>
      <c r="D339" s="157" t="s">
        <v>185</v>
      </c>
      <c r="E339" s="158" t="s">
        <v>1</v>
      </c>
      <c r="F339" s="159" t="s">
        <v>475</v>
      </c>
      <c r="H339" s="160">
        <v>47.35</v>
      </c>
      <c r="I339" s="161"/>
      <c r="L339" s="156"/>
      <c r="M339" s="162"/>
      <c r="T339" s="163"/>
      <c r="AT339" s="158" t="s">
        <v>185</v>
      </c>
      <c r="AU339" s="158" t="s">
        <v>118</v>
      </c>
      <c r="AV339" s="12" t="s">
        <v>118</v>
      </c>
      <c r="AW339" s="12" t="s">
        <v>30</v>
      </c>
      <c r="AX339" s="12" t="s">
        <v>75</v>
      </c>
      <c r="AY339" s="158" t="s">
        <v>177</v>
      </c>
    </row>
    <row r="340" spans="2:65" s="12" customFormat="1" ht="12">
      <c r="B340" s="156"/>
      <c r="D340" s="157" t="s">
        <v>185</v>
      </c>
      <c r="E340" s="158" t="s">
        <v>1</v>
      </c>
      <c r="F340" s="159" t="s">
        <v>476</v>
      </c>
      <c r="H340" s="160">
        <v>51.137999999999998</v>
      </c>
      <c r="I340" s="161"/>
      <c r="L340" s="156"/>
      <c r="M340" s="162"/>
      <c r="T340" s="163"/>
      <c r="AT340" s="158" t="s">
        <v>185</v>
      </c>
      <c r="AU340" s="158" t="s">
        <v>118</v>
      </c>
      <c r="AV340" s="12" t="s">
        <v>118</v>
      </c>
      <c r="AW340" s="12" t="s">
        <v>30</v>
      </c>
      <c r="AX340" s="12" t="s">
        <v>75</v>
      </c>
      <c r="AY340" s="158" t="s">
        <v>177</v>
      </c>
    </row>
    <row r="341" spans="2:65" s="13" customFormat="1" ht="12">
      <c r="B341" s="167"/>
      <c r="D341" s="157" t="s">
        <v>185</v>
      </c>
      <c r="E341" s="168" t="s">
        <v>1</v>
      </c>
      <c r="F341" s="169" t="s">
        <v>251</v>
      </c>
      <c r="H341" s="170">
        <v>98.488</v>
      </c>
      <c r="I341" s="171"/>
      <c r="L341" s="167"/>
      <c r="M341" s="172"/>
      <c r="T341" s="173"/>
      <c r="AT341" s="168" t="s">
        <v>185</v>
      </c>
      <c r="AU341" s="168" t="s">
        <v>118</v>
      </c>
      <c r="AV341" s="13" t="s">
        <v>183</v>
      </c>
      <c r="AW341" s="13" t="s">
        <v>30</v>
      </c>
      <c r="AX341" s="13" t="s">
        <v>83</v>
      </c>
      <c r="AY341" s="168" t="s">
        <v>177</v>
      </c>
    </row>
    <row r="342" spans="2:65" s="1" customFormat="1" ht="24.25" customHeight="1">
      <c r="B342" s="141"/>
      <c r="C342" s="187" t="s">
        <v>477</v>
      </c>
      <c r="D342" s="187" t="s">
        <v>478</v>
      </c>
      <c r="E342" s="188" t="s">
        <v>479</v>
      </c>
      <c r="F342" s="189" t="s">
        <v>480</v>
      </c>
      <c r="G342" s="190" t="s">
        <v>116</v>
      </c>
      <c r="H342" s="191">
        <v>103.41200000000001</v>
      </c>
      <c r="I342" s="192"/>
      <c r="J342" s="193">
        <f>ROUND(I342*H342,2)</f>
        <v>0</v>
      </c>
      <c r="K342" s="194"/>
      <c r="L342" s="195"/>
      <c r="M342" s="196" t="s">
        <v>1</v>
      </c>
      <c r="N342" s="197" t="s">
        <v>41</v>
      </c>
      <c r="P342" s="152">
        <f>O342*H342</f>
        <v>0</v>
      </c>
      <c r="Q342" s="152">
        <v>1.5E-3</v>
      </c>
      <c r="R342" s="152">
        <f>Q342*H342</f>
        <v>0.15511800000000001</v>
      </c>
      <c r="S342" s="152">
        <v>0</v>
      </c>
      <c r="T342" s="153">
        <f>S342*H342</f>
        <v>0</v>
      </c>
      <c r="AR342" s="154" t="s">
        <v>215</v>
      </c>
      <c r="AT342" s="154" t="s">
        <v>478</v>
      </c>
      <c r="AU342" s="154" t="s">
        <v>118</v>
      </c>
      <c r="AY342" s="17" t="s">
        <v>177</v>
      </c>
      <c r="BE342" s="155">
        <f>IF(N342="základná",J342,0)</f>
        <v>0</v>
      </c>
      <c r="BF342" s="155">
        <f>IF(N342="znížená",J342,0)</f>
        <v>0</v>
      </c>
      <c r="BG342" s="155">
        <f>IF(N342="zákl. prenesená",J342,0)</f>
        <v>0</v>
      </c>
      <c r="BH342" s="155">
        <f>IF(N342="zníž. prenesená",J342,0)</f>
        <v>0</v>
      </c>
      <c r="BI342" s="155">
        <f>IF(N342="nulová",J342,0)</f>
        <v>0</v>
      </c>
      <c r="BJ342" s="17" t="s">
        <v>118</v>
      </c>
      <c r="BK342" s="155">
        <f>ROUND(I342*H342,2)</f>
        <v>0</v>
      </c>
      <c r="BL342" s="17" t="s">
        <v>183</v>
      </c>
      <c r="BM342" s="154" t="s">
        <v>481</v>
      </c>
    </row>
    <row r="343" spans="2:65" s="12" customFormat="1" ht="12">
      <c r="B343" s="156"/>
      <c r="D343" s="157" t="s">
        <v>185</v>
      </c>
      <c r="F343" s="159" t="s">
        <v>482</v>
      </c>
      <c r="H343" s="160">
        <v>103.41200000000001</v>
      </c>
      <c r="I343" s="161"/>
      <c r="L343" s="156"/>
      <c r="M343" s="162"/>
      <c r="T343" s="163"/>
      <c r="AT343" s="158" t="s">
        <v>185</v>
      </c>
      <c r="AU343" s="158" t="s">
        <v>118</v>
      </c>
      <c r="AV343" s="12" t="s">
        <v>118</v>
      </c>
      <c r="AW343" s="12" t="s">
        <v>3</v>
      </c>
      <c r="AX343" s="12" t="s">
        <v>83</v>
      </c>
      <c r="AY343" s="158" t="s">
        <v>177</v>
      </c>
    </row>
    <row r="344" spans="2:65" s="11" customFormat="1" ht="22.75" customHeight="1">
      <c r="B344" s="130"/>
      <c r="D344" s="131" t="s">
        <v>74</v>
      </c>
      <c r="E344" s="139" t="s">
        <v>200</v>
      </c>
      <c r="F344" s="139" t="s">
        <v>483</v>
      </c>
      <c r="I344" s="133"/>
      <c r="J344" s="140">
        <f>BK344</f>
        <v>0</v>
      </c>
      <c r="L344" s="130"/>
      <c r="M344" s="134"/>
      <c r="P344" s="135">
        <f>SUM(P345:P352)</f>
        <v>0</v>
      </c>
      <c r="R344" s="135">
        <f>SUM(R345:R352)</f>
        <v>489.32890759999998</v>
      </c>
      <c r="T344" s="136">
        <f>SUM(T345:T352)</f>
        <v>0</v>
      </c>
      <c r="AR344" s="131" t="s">
        <v>83</v>
      </c>
      <c r="AT344" s="137" t="s">
        <v>74</v>
      </c>
      <c r="AU344" s="137" t="s">
        <v>83</v>
      </c>
      <c r="AY344" s="131" t="s">
        <v>177</v>
      </c>
      <c r="BK344" s="138">
        <f>SUM(BK345:BK352)</f>
        <v>0</v>
      </c>
    </row>
    <row r="345" spans="2:65" s="1" customFormat="1" ht="33" customHeight="1">
      <c r="B345" s="141"/>
      <c r="C345" s="142" t="s">
        <v>484</v>
      </c>
      <c r="D345" s="142" t="s">
        <v>179</v>
      </c>
      <c r="E345" s="143" t="s">
        <v>485</v>
      </c>
      <c r="F345" s="144" t="s">
        <v>486</v>
      </c>
      <c r="G345" s="145" t="s">
        <v>116</v>
      </c>
      <c r="H345" s="146">
        <v>419.19</v>
      </c>
      <c r="I345" s="147"/>
      <c r="J345" s="148">
        <f>ROUND(I345*H345,2)</f>
        <v>0</v>
      </c>
      <c r="K345" s="149"/>
      <c r="L345" s="32"/>
      <c r="M345" s="150" t="s">
        <v>1</v>
      </c>
      <c r="N345" s="151" t="s">
        <v>41</v>
      </c>
      <c r="P345" s="152">
        <f>O345*H345</f>
        <v>0</v>
      </c>
      <c r="Q345" s="152">
        <v>0.60719999999999996</v>
      </c>
      <c r="R345" s="152">
        <f>Q345*H345</f>
        <v>254.53216799999998</v>
      </c>
      <c r="S345" s="152">
        <v>0</v>
      </c>
      <c r="T345" s="153">
        <f>S345*H345</f>
        <v>0</v>
      </c>
      <c r="AR345" s="154" t="s">
        <v>183</v>
      </c>
      <c r="AT345" s="154" t="s">
        <v>179</v>
      </c>
      <c r="AU345" s="154" t="s">
        <v>118</v>
      </c>
      <c r="AY345" s="17" t="s">
        <v>177</v>
      </c>
      <c r="BE345" s="155">
        <f>IF(N345="základná",J345,0)</f>
        <v>0</v>
      </c>
      <c r="BF345" s="155">
        <f>IF(N345="znížená",J345,0)</f>
        <v>0</v>
      </c>
      <c r="BG345" s="155">
        <f>IF(N345="zákl. prenesená",J345,0)</f>
        <v>0</v>
      </c>
      <c r="BH345" s="155">
        <f>IF(N345="zníž. prenesená",J345,0)</f>
        <v>0</v>
      </c>
      <c r="BI345" s="155">
        <f>IF(N345="nulová",J345,0)</f>
        <v>0</v>
      </c>
      <c r="BJ345" s="17" t="s">
        <v>118</v>
      </c>
      <c r="BK345" s="155">
        <f>ROUND(I345*H345,2)</f>
        <v>0</v>
      </c>
      <c r="BL345" s="17" t="s">
        <v>183</v>
      </c>
      <c r="BM345" s="154" t="s">
        <v>487</v>
      </c>
    </row>
    <row r="346" spans="2:65" s="12" customFormat="1" ht="12">
      <c r="B346" s="156"/>
      <c r="D346" s="157" t="s">
        <v>185</v>
      </c>
      <c r="E346" s="158" t="s">
        <v>1</v>
      </c>
      <c r="F346" s="159" t="s">
        <v>488</v>
      </c>
      <c r="H346" s="160">
        <v>419.19</v>
      </c>
      <c r="I346" s="161"/>
      <c r="L346" s="156"/>
      <c r="M346" s="162"/>
      <c r="T346" s="163"/>
      <c r="AT346" s="158" t="s">
        <v>185</v>
      </c>
      <c r="AU346" s="158" t="s">
        <v>118</v>
      </c>
      <c r="AV346" s="12" t="s">
        <v>118</v>
      </c>
      <c r="AW346" s="12" t="s">
        <v>30</v>
      </c>
      <c r="AX346" s="12" t="s">
        <v>83</v>
      </c>
      <c r="AY346" s="158" t="s">
        <v>177</v>
      </c>
    </row>
    <row r="347" spans="2:65" s="1" customFormat="1" ht="24.25" customHeight="1">
      <c r="B347" s="141"/>
      <c r="C347" s="142" t="s">
        <v>489</v>
      </c>
      <c r="D347" s="142" t="s">
        <v>179</v>
      </c>
      <c r="E347" s="143" t="s">
        <v>490</v>
      </c>
      <c r="F347" s="144" t="s">
        <v>491</v>
      </c>
      <c r="G347" s="145" t="s">
        <v>116</v>
      </c>
      <c r="H347" s="146">
        <v>419.19</v>
      </c>
      <c r="I347" s="147"/>
      <c r="J347" s="148">
        <f>ROUND(I347*H347,2)</f>
        <v>0</v>
      </c>
      <c r="K347" s="149"/>
      <c r="L347" s="32"/>
      <c r="M347" s="150" t="s">
        <v>1</v>
      </c>
      <c r="N347" s="151" t="s">
        <v>41</v>
      </c>
      <c r="P347" s="152">
        <f>O347*H347</f>
        <v>0</v>
      </c>
      <c r="Q347" s="152">
        <v>0.27994000000000002</v>
      </c>
      <c r="R347" s="152">
        <f>Q347*H347</f>
        <v>117.34804860000001</v>
      </c>
      <c r="S347" s="152">
        <v>0</v>
      </c>
      <c r="T347" s="153">
        <f>S347*H347</f>
        <v>0</v>
      </c>
      <c r="AR347" s="154" t="s">
        <v>183</v>
      </c>
      <c r="AT347" s="154" t="s">
        <v>179</v>
      </c>
      <c r="AU347" s="154" t="s">
        <v>118</v>
      </c>
      <c r="AY347" s="17" t="s">
        <v>177</v>
      </c>
      <c r="BE347" s="155">
        <f>IF(N347="základná",J347,0)</f>
        <v>0</v>
      </c>
      <c r="BF347" s="155">
        <f>IF(N347="znížená",J347,0)</f>
        <v>0</v>
      </c>
      <c r="BG347" s="155">
        <f>IF(N347="zákl. prenesená",J347,0)</f>
        <v>0</v>
      </c>
      <c r="BH347" s="155">
        <f>IF(N347="zníž. prenesená",J347,0)</f>
        <v>0</v>
      </c>
      <c r="BI347" s="155">
        <f>IF(N347="nulová",J347,0)</f>
        <v>0</v>
      </c>
      <c r="BJ347" s="17" t="s">
        <v>118</v>
      </c>
      <c r="BK347" s="155">
        <f>ROUND(I347*H347,2)</f>
        <v>0</v>
      </c>
      <c r="BL347" s="17" t="s">
        <v>183</v>
      </c>
      <c r="BM347" s="154" t="s">
        <v>492</v>
      </c>
    </row>
    <row r="348" spans="2:65" s="12" customFormat="1" ht="12">
      <c r="B348" s="156"/>
      <c r="D348" s="157" t="s">
        <v>185</v>
      </c>
      <c r="E348" s="158" t="s">
        <v>1</v>
      </c>
      <c r="F348" s="159" t="s">
        <v>488</v>
      </c>
      <c r="H348" s="160">
        <v>419.19</v>
      </c>
      <c r="I348" s="161"/>
      <c r="L348" s="156"/>
      <c r="M348" s="162"/>
      <c r="T348" s="163"/>
      <c r="AT348" s="158" t="s">
        <v>185</v>
      </c>
      <c r="AU348" s="158" t="s">
        <v>118</v>
      </c>
      <c r="AV348" s="12" t="s">
        <v>118</v>
      </c>
      <c r="AW348" s="12" t="s">
        <v>30</v>
      </c>
      <c r="AX348" s="12" t="s">
        <v>83</v>
      </c>
      <c r="AY348" s="158" t="s">
        <v>177</v>
      </c>
    </row>
    <row r="349" spans="2:65" s="1" customFormat="1" ht="37.75" customHeight="1">
      <c r="B349" s="141"/>
      <c r="C349" s="142" t="s">
        <v>493</v>
      </c>
      <c r="D349" s="142" t="s">
        <v>179</v>
      </c>
      <c r="E349" s="143" t="s">
        <v>494</v>
      </c>
      <c r="F349" s="144" t="s">
        <v>495</v>
      </c>
      <c r="G349" s="145" t="s">
        <v>116</v>
      </c>
      <c r="H349" s="146">
        <v>419.19</v>
      </c>
      <c r="I349" s="147"/>
      <c r="J349" s="148">
        <f>ROUND(I349*H349,2)</f>
        <v>0</v>
      </c>
      <c r="K349" s="149"/>
      <c r="L349" s="32"/>
      <c r="M349" s="150" t="s">
        <v>1</v>
      </c>
      <c r="N349" s="151" t="s">
        <v>41</v>
      </c>
      <c r="P349" s="152">
        <f>O349*H349</f>
        <v>0</v>
      </c>
      <c r="Q349" s="152">
        <v>9.2499999999999999E-2</v>
      </c>
      <c r="R349" s="152">
        <f>Q349*H349</f>
        <v>38.775075000000001</v>
      </c>
      <c r="S349" s="152">
        <v>0</v>
      </c>
      <c r="T349" s="153">
        <f>S349*H349</f>
        <v>0</v>
      </c>
      <c r="AR349" s="154" t="s">
        <v>183</v>
      </c>
      <c r="AT349" s="154" t="s">
        <v>179</v>
      </c>
      <c r="AU349" s="154" t="s">
        <v>118</v>
      </c>
      <c r="AY349" s="17" t="s">
        <v>177</v>
      </c>
      <c r="BE349" s="155">
        <f>IF(N349="základná",J349,0)</f>
        <v>0</v>
      </c>
      <c r="BF349" s="155">
        <f>IF(N349="znížená",J349,0)</f>
        <v>0</v>
      </c>
      <c r="BG349" s="155">
        <f>IF(N349="zákl. prenesená",J349,0)</f>
        <v>0</v>
      </c>
      <c r="BH349" s="155">
        <f>IF(N349="zníž. prenesená",J349,0)</f>
        <v>0</v>
      </c>
      <c r="BI349" s="155">
        <f>IF(N349="nulová",J349,0)</f>
        <v>0</v>
      </c>
      <c r="BJ349" s="17" t="s">
        <v>118</v>
      </c>
      <c r="BK349" s="155">
        <f>ROUND(I349*H349,2)</f>
        <v>0</v>
      </c>
      <c r="BL349" s="17" t="s">
        <v>183</v>
      </c>
      <c r="BM349" s="154" t="s">
        <v>496</v>
      </c>
    </row>
    <row r="350" spans="2:65" s="12" customFormat="1" ht="12">
      <c r="B350" s="156"/>
      <c r="D350" s="157" t="s">
        <v>185</v>
      </c>
      <c r="E350" s="158" t="s">
        <v>1</v>
      </c>
      <c r="F350" s="159" t="s">
        <v>488</v>
      </c>
      <c r="H350" s="160">
        <v>419.19</v>
      </c>
      <c r="I350" s="161"/>
      <c r="L350" s="156"/>
      <c r="M350" s="162"/>
      <c r="T350" s="163"/>
      <c r="AT350" s="158" t="s">
        <v>185</v>
      </c>
      <c r="AU350" s="158" t="s">
        <v>118</v>
      </c>
      <c r="AV350" s="12" t="s">
        <v>118</v>
      </c>
      <c r="AW350" s="12" t="s">
        <v>30</v>
      </c>
      <c r="AX350" s="12" t="s">
        <v>83</v>
      </c>
      <c r="AY350" s="158" t="s">
        <v>177</v>
      </c>
    </row>
    <row r="351" spans="2:65" s="1" customFormat="1" ht="16.5" customHeight="1">
      <c r="B351" s="141"/>
      <c r="C351" s="187" t="s">
        <v>497</v>
      </c>
      <c r="D351" s="187" t="s">
        <v>478</v>
      </c>
      <c r="E351" s="188" t="s">
        <v>498</v>
      </c>
      <c r="F351" s="189" t="s">
        <v>499</v>
      </c>
      <c r="G351" s="190" t="s">
        <v>116</v>
      </c>
      <c r="H351" s="191">
        <v>427.57400000000001</v>
      </c>
      <c r="I351" s="192"/>
      <c r="J351" s="193">
        <f>ROUND(I351*H351,2)</f>
        <v>0</v>
      </c>
      <c r="K351" s="194"/>
      <c r="L351" s="195"/>
      <c r="M351" s="196" t="s">
        <v>1</v>
      </c>
      <c r="N351" s="197" t="s">
        <v>41</v>
      </c>
      <c r="P351" s="152">
        <f>O351*H351</f>
        <v>0</v>
      </c>
      <c r="Q351" s="152">
        <v>0.184</v>
      </c>
      <c r="R351" s="152">
        <f>Q351*H351</f>
        <v>78.673615999999996</v>
      </c>
      <c r="S351" s="152">
        <v>0</v>
      </c>
      <c r="T351" s="153">
        <f>S351*H351</f>
        <v>0</v>
      </c>
      <c r="AR351" s="154" t="s">
        <v>215</v>
      </c>
      <c r="AT351" s="154" t="s">
        <v>478</v>
      </c>
      <c r="AU351" s="154" t="s">
        <v>118</v>
      </c>
      <c r="AY351" s="17" t="s">
        <v>177</v>
      </c>
      <c r="BE351" s="155">
        <f>IF(N351="základná",J351,0)</f>
        <v>0</v>
      </c>
      <c r="BF351" s="155">
        <f>IF(N351="znížená",J351,0)</f>
        <v>0</v>
      </c>
      <c r="BG351" s="155">
        <f>IF(N351="zákl. prenesená",J351,0)</f>
        <v>0</v>
      </c>
      <c r="BH351" s="155">
        <f>IF(N351="zníž. prenesená",J351,0)</f>
        <v>0</v>
      </c>
      <c r="BI351" s="155">
        <f>IF(N351="nulová",J351,0)</f>
        <v>0</v>
      </c>
      <c r="BJ351" s="17" t="s">
        <v>118</v>
      </c>
      <c r="BK351" s="155">
        <f>ROUND(I351*H351,2)</f>
        <v>0</v>
      </c>
      <c r="BL351" s="17" t="s">
        <v>183</v>
      </c>
      <c r="BM351" s="154" t="s">
        <v>500</v>
      </c>
    </row>
    <row r="352" spans="2:65" s="12" customFormat="1" ht="12">
      <c r="B352" s="156"/>
      <c r="D352" s="157" t="s">
        <v>185</v>
      </c>
      <c r="F352" s="159" t="s">
        <v>501</v>
      </c>
      <c r="H352" s="160">
        <v>427.57400000000001</v>
      </c>
      <c r="I352" s="161"/>
      <c r="L352" s="156"/>
      <c r="M352" s="162"/>
      <c r="T352" s="163"/>
      <c r="AT352" s="158" t="s">
        <v>185</v>
      </c>
      <c r="AU352" s="158" t="s">
        <v>118</v>
      </c>
      <c r="AV352" s="12" t="s">
        <v>118</v>
      </c>
      <c r="AW352" s="12" t="s">
        <v>3</v>
      </c>
      <c r="AX352" s="12" t="s">
        <v>83</v>
      </c>
      <c r="AY352" s="158" t="s">
        <v>177</v>
      </c>
    </row>
    <row r="353" spans="2:65" s="11" customFormat="1" ht="22.75" customHeight="1">
      <c r="B353" s="130"/>
      <c r="D353" s="131" t="s">
        <v>74</v>
      </c>
      <c r="E353" s="139" t="s">
        <v>205</v>
      </c>
      <c r="F353" s="139" t="s">
        <v>502</v>
      </c>
      <c r="I353" s="133"/>
      <c r="J353" s="140">
        <f>BK353</f>
        <v>0</v>
      </c>
      <c r="L353" s="130"/>
      <c r="M353" s="134"/>
      <c r="P353" s="135">
        <f>SUM(P354:P440)</f>
        <v>0</v>
      </c>
      <c r="R353" s="135">
        <f>SUM(R354:R440)</f>
        <v>198.32686024</v>
      </c>
      <c r="T353" s="136">
        <f>SUM(T354:T440)</f>
        <v>0</v>
      </c>
      <c r="AR353" s="131" t="s">
        <v>83</v>
      </c>
      <c r="AT353" s="137" t="s">
        <v>74</v>
      </c>
      <c r="AU353" s="137" t="s">
        <v>83</v>
      </c>
      <c r="AY353" s="131" t="s">
        <v>177</v>
      </c>
      <c r="BK353" s="138">
        <f>SUM(BK354:BK440)</f>
        <v>0</v>
      </c>
    </row>
    <row r="354" spans="2:65" s="1" customFormat="1" ht="24.25" customHeight="1">
      <c r="B354" s="141"/>
      <c r="C354" s="142" t="s">
        <v>503</v>
      </c>
      <c r="D354" s="142" t="s">
        <v>179</v>
      </c>
      <c r="E354" s="143" t="s">
        <v>504</v>
      </c>
      <c r="F354" s="144" t="s">
        <v>505</v>
      </c>
      <c r="G354" s="145" t="s">
        <v>116</v>
      </c>
      <c r="H354" s="146">
        <v>184.75</v>
      </c>
      <c r="I354" s="147"/>
      <c r="J354" s="148">
        <f>ROUND(I354*H354,2)</f>
        <v>0</v>
      </c>
      <c r="K354" s="149"/>
      <c r="L354" s="32"/>
      <c r="M354" s="150" t="s">
        <v>1</v>
      </c>
      <c r="N354" s="151" t="s">
        <v>41</v>
      </c>
      <c r="P354" s="152">
        <f>O354*H354</f>
        <v>0</v>
      </c>
      <c r="Q354" s="152">
        <v>1.9000000000000001E-4</v>
      </c>
      <c r="R354" s="152">
        <f>Q354*H354</f>
        <v>3.5102500000000002E-2</v>
      </c>
      <c r="S354" s="152">
        <v>0</v>
      </c>
      <c r="T354" s="153">
        <f>S354*H354</f>
        <v>0</v>
      </c>
      <c r="AR354" s="154" t="s">
        <v>183</v>
      </c>
      <c r="AT354" s="154" t="s">
        <v>179</v>
      </c>
      <c r="AU354" s="154" t="s">
        <v>118</v>
      </c>
      <c r="AY354" s="17" t="s">
        <v>177</v>
      </c>
      <c r="BE354" s="155">
        <f>IF(N354="základná",J354,0)</f>
        <v>0</v>
      </c>
      <c r="BF354" s="155">
        <f>IF(N354="znížená",J354,0)</f>
        <v>0</v>
      </c>
      <c r="BG354" s="155">
        <f>IF(N354="zákl. prenesená",J354,0)</f>
        <v>0</v>
      </c>
      <c r="BH354" s="155">
        <f>IF(N354="zníž. prenesená",J354,0)</f>
        <v>0</v>
      </c>
      <c r="BI354" s="155">
        <f>IF(N354="nulová",J354,0)</f>
        <v>0</v>
      </c>
      <c r="BJ354" s="17" t="s">
        <v>118</v>
      </c>
      <c r="BK354" s="155">
        <f>ROUND(I354*H354,2)</f>
        <v>0</v>
      </c>
      <c r="BL354" s="17" t="s">
        <v>183</v>
      </c>
      <c r="BM354" s="154" t="s">
        <v>506</v>
      </c>
    </row>
    <row r="355" spans="2:65" s="12" customFormat="1" ht="12">
      <c r="B355" s="156"/>
      <c r="D355" s="157" t="s">
        <v>185</v>
      </c>
      <c r="E355" s="158" t="s">
        <v>1</v>
      </c>
      <c r="F355" s="159" t="s">
        <v>507</v>
      </c>
      <c r="H355" s="160">
        <v>184.75</v>
      </c>
      <c r="I355" s="161"/>
      <c r="L355" s="156"/>
      <c r="M355" s="162"/>
      <c r="T355" s="163"/>
      <c r="AT355" s="158" t="s">
        <v>185</v>
      </c>
      <c r="AU355" s="158" t="s">
        <v>118</v>
      </c>
      <c r="AV355" s="12" t="s">
        <v>118</v>
      </c>
      <c r="AW355" s="12" t="s">
        <v>30</v>
      </c>
      <c r="AX355" s="12" t="s">
        <v>75</v>
      </c>
      <c r="AY355" s="158" t="s">
        <v>177</v>
      </c>
    </row>
    <row r="356" spans="2:65" s="13" customFormat="1" ht="12">
      <c r="B356" s="167"/>
      <c r="D356" s="157" t="s">
        <v>185</v>
      </c>
      <c r="E356" s="168" t="s">
        <v>1</v>
      </c>
      <c r="F356" s="169" t="s">
        <v>251</v>
      </c>
      <c r="H356" s="170">
        <v>184.75</v>
      </c>
      <c r="I356" s="171"/>
      <c r="L356" s="167"/>
      <c r="M356" s="172"/>
      <c r="T356" s="173"/>
      <c r="AT356" s="168" t="s">
        <v>185</v>
      </c>
      <c r="AU356" s="168" t="s">
        <v>118</v>
      </c>
      <c r="AV356" s="13" t="s">
        <v>183</v>
      </c>
      <c r="AW356" s="13" t="s">
        <v>30</v>
      </c>
      <c r="AX356" s="13" t="s">
        <v>83</v>
      </c>
      <c r="AY356" s="168" t="s">
        <v>177</v>
      </c>
    </row>
    <row r="357" spans="2:65" s="1" customFormat="1" ht="37.75" customHeight="1">
      <c r="B357" s="141"/>
      <c r="C357" s="142" t="s">
        <v>508</v>
      </c>
      <c r="D357" s="142" t="s">
        <v>179</v>
      </c>
      <c r="E357" s="143" t="s">
        <v>509</v>
      </c>
      <c r="F357" s="144" t="s">
        <v>510</v>
      </c>
      <c r="G357" s="145" t="s">
        <v>116</v>
      </c>
      <c r="H357" s="146">
        <v>854.23</v>
      </c>
      <c r="I357" s="147"/>
      <c r="J357" s="148">
        <f>ROUND(I357*H357,2)</f>
        <v>0</v>
      </c>
      <c r="K357" s="149"/>
      <c r="L357" s="32"/>
      <c r="M357" s="150" t="s">
        <v>1</v>
      </c>
      <c r="N357" s="151" t="s">
        <v>41</v>
      </c>
      <c r="P357" s="152">
        <f>O357*H357</f>
        <v>0</v>
      </c>
      <c r="Q357" s="152">
        <v>1.4999999999999999E-4</v>
      </c>
      <c r="R357" s="152">
        <f>Q357*H357</f>
        <v>0.12813449999999998</v>
      </c>
      <c r="S357" s="152">
        <v>0</v>
      </c>
      <c r="T357" s="153">
        <f>S357*H357</f>
        <v>0</v>
      </c>
      <c r="AR357" s="154" t="s">
        <v>183</v>
      </c>
      <c r="AT357" s="154" t="s">
        <v>179</v>
      </c>
      <c r="AU357" s="154" t="s">
        <v>118</v>
      </c>
      <c r="AY357" s="17" t="s">
        <v>177</v>
      </c>
      <c r="BE357" s="155">
        <f>IF(N357="základná",J357,0)</f>
        <v>0</v>
      </c>
      <c r="BF357" s="155">
        <f>IF(N357="znížená",J357,0)</f>
        <v>0</v>
      </c>
      <c r="BG357" s="155">
        <f>IF(N357="zákl. prenesená",J357,0)</f>
        <v>0</v>
      </c>
      <c r="BH357" s="155">
        <f>IF(N357="zníž. prenesená",J357,0)</f>
        <v>0</v>
      </c>
      <c r="BI357" s="155">
        <f>IF(N357="nulová",J357,0)</f>
        <v>0</v>
      </c>
      <c r="BJ357" s="17" t="s">
        <v>118</v>
      </c>
      <c r="BK357" s="155">
        <f>ROUND(I357*H357,2)</f>
        <v>0</v>
      </c>
      <c r="BL357" s="17" t="s">
        <v>183</v>
      </c>
      <c r="BM357" s="154" t="s">
        <v>511</v>
      </c>
    </row>
    <row r="358" spans="2:65" s="12" customFormat="1" ht="12">
      <c r="B358" s="156"/>
      <c r="D358" s="157" t="s">
        <v>185</v>
      </c>
      <c r="E358" s="158" t="s">
        <v>1</v>
      </c>
      <c r="F358" s="159" t="s">
        <v>123</v>
      </c>
      <c r="H358" s="160">
        <v>854.23</v>
      </c>
      <c r="I358" s="161"/>
      <c r="L358" s="156"/>
      <c r="M358" s="162"/>
      <c r="T358" s="163"/>
      <c r="AT358" s="158" t="s">
        <v>185</v>
      </c>
      <c r="AU358" s="158" t="s">
        <v>118</v>
      </c>
      <c r="AV358" s="12" t="s">
        <v>118</v>
      </c>
      <c r="AW358" s="12" t="s">
        <v>30</v>
      </c>
      <c r="AX358" s="12" t="s">
        <v>83</v>
      </c>
      <c r="AY358" s="158" t="s">
        <v>177</v>
      </c>
    </row>
    <row r="359" spans="2:65" s="1" customFormat="1" ht="24.25" customHeight="1">
      <c r="B359" s="141"/>
      <c r="C359" s="142" t="s">
        <v>512</v>
      </c>
      <c r="D359" s="142" t="s">
        <v>179</v>
      </c>
      <c r="E359" s="143" t="s">
        <v>513</v>
      </c>
      <c r="F359" s="144" t="s">
        <v>514</v>
      </c>
      <c r="G359" s="145" t="s">
        <v>116</v>
      </c>
      <c r="H359" s="146">
        <v>854.23</v>
      </c>
      <c r="I359" s="147"/>
      <c r="J359" s="148">
        <f>ROUND(I359*H359,2)</f>
        <v>0</v>
      </c>
      <c r="K359" s="149"/>
      <c r="L359" s="32"/>
      <c r="M359" s="150" t="s">
        <v>1</v>
      </c>
      <c r="N359" s="151" t="s">
        <v>41</v>
      </c>
      <c r="P359" s="152">
        <f>O359*H359</f>
        <v>0</v>
      </c>
      <c r="Q359" s="152">
        <v>1.0999999999999999E-2</v>
      </c>
      <c r="R359" s="152">
        <f>Q359*H359</f>
        <v>9.3965300000000003</v>
      </c>
      <c r="S359" s="152">
        <v>0</v>
      </c>
      <c r="T359" s="153">
        <f>S359*H359</f>
        <v>0</v>
      </c>
      <c r="AR359" s="154" t="s">
        <v>183</v>
      </c>
      <c r="AT359" s="154" t="s">
        <v>179</v>
      </c>
      <c r="AU359" s="154" t="s">
        <v>118</v>
      </c>
      <c r="AY359" s="17" t="s">
        <v>177</v>
      </c>
      <c r="BE359" s="155">
        <f>IF(N359="základná",J359,0)</f>
        <v>0</v>
      </c>
      <c r="BF359" s="155">
        <f>IF(N359="znížená",J359,0)</f>
        <v>0</v>
      </c>
      <c r="BG359" s="155">
        <f>IF(N359="zákl. prenesená",J359,0)</f>
        <v>0</v>
      </c>
      <c r="BH359" s="155">
        <f>IF(N359="zníž. prenesená",J359,0)</f>
        <v>0</v>
      </c>
      <c r="BI359" s="155">
        <f>IF(N359="nulová",J359,0)</f>
        <v>0</v>
      </c>
      <c r="BJ359" s="17" t="s">
        <v>118</v>
      </c>
      <c r="BK359" s="155">
        <f>ROUND(I359*H359,2)</f>
        <v>0</v>
      </c>
      <c r="BL359" s="17" t="s">
        <v>183</v>
      </c>
      <c r="BM359" s="154" t="s">
        <v>515</v>
      </c>
    </row>
    <row r="360" spans="2:65" s="12" customFormat="1" ht="36">
      <c r="B360" s="156"/>
      <c r="D360" s="157" t="s">
        <v>185</v>
      </c>
      <c r="E360" s="158" t="s">
        <v>1</v>
      </c>
      <c r="F360" s="159" t="s">
        <v>516</v>
      </c>
      <c r="H360" s="160">
        <v>428.23</v>
      </c>
      <c r="I360" s="161"/>
      <c r="L360" s="156"/>
      <c r="M360" s="162"/>
      <c r="T360" s="163"/>
      <c r="AT360" s="158" t="s">
        <v>185</v>
      </c>
      <c r="AU360" s="158" t="s">
        <v>118</v>
      </c>
      <c r="AV360" s="12" t="s">
        <v>118</v>
      </c>
      <c r="AW360" s="12" t="s">
        <v>30</v>
      </c>
      <c r="AX360" s="12" t="s">
        <v>75</v>
      </c>
      <c r="AY360" s="158" t="s">
        <v>177</v>
      </c>
    </row>
    <row r="361" spans="2:65" s="12" customFormat="1" ht="36">
      <c r="B361" s="156"/>
      <c r="D361" s="157" t="s">
        <v>185</v>
      </c>
      <c r="E361" s="158" t="s">
        <v>1</v>
      </c>
      <c r="F361" s="159" t="s">
        <v>517</v>
      </c>
      <c r="H361" s="160">
        <v>426</v>
      </c>
      <c r="I361" s="161"/>
      <c r="L361" s="156"/>
      <c r="M361" s="162"/>
      <c r="T361" s="163"/>
      <c r="AT361" s="158" t="s">
        <v>185</v>
      </c>
      <c r="AU361" s="158" t="s">
        <v>118</v>
      </c>
      <c r="AV361" s="12" t="s">
        <v>118</v>
      </c>
      <c r="AW361" s="12" t="s">
        <v>30</v>
      </c>
      <c r="AX361" s="12" t="s">
        <v>75</v>
      </c>
      <c r="AY361" s="158" t="s">
        <v>177</v>
      </c>
    </row>
    <row r="362" spans="2:65" s="15" customFormat="1" ht="12">
      <c r="B362" s="180"/>
      <c r="D362" s="157" t="s">
        <v>185</v>
      </c>
      <c r="E362" s="181" t="s">
        <v>123</v>
      </c>
      <c r="F362" s="182" t="s">
        <v>314</v>
      </c>
      <c r="H362" s="183">
        <v>854.23</v>
      </c>
      <c r="I362" s="184"/>
      <c r="L362" s="180"/>
      <c r="M362" s="185"/>
      <c r="T362" s="186"/>
      <c r="AT362" s="181" t="s">
        <v>185</v>
      </c>
      <c r="AU362" s="181" t="s">
        <v>118</v>
      </c>
      <c r="AV362" s="15" t="s">
        <v>191</v>
      </c>
      <c r="AW362" s="15" t="s">
        <v>30</v>
      </c>
      <c r="AX362" s="15" t="s">
        <v>75</v>
      </c>
      <c r="AY362" s="181" t="s">
        <v>177</v>
      </c>
    </row>
    <row r="363" spans="2:65" s="13" customFormat="1" ht="12">
      <c r="B363" s="167"/>
      <c r="D363" s="157" t="s">
        <v>185</v>
      </c>
      <c r="E363" s="168" t="s">
        <v>1</v>
      </c>
      <c r="F363" s="169" t="s">
        <v>251</v>
      </c>
      <c r="H363" s="170">
        <v>854.23</v>
      </c>
      <c r="I363" s="171"/>
      <c r="L363" s="167"/>
      <c r="M363" s="172"/>
      <c r="T363" s="173"/>
      <c r="AT363" s="168" t="s">
        <v>185</v>
      </c>
      <c r="AU363" s="168" t="s">
        <v>118</v>
      </c>
      <c r="AV363" s="13" t="s">
        <v>183</v>
      </c>
      <c r="AW363" s="13" t="s">
        <v>30</v>
      </c>
      <c r="AX363" s="13" t="s">
        <v>83</v>
      </c>
      <c r="AY363" s="168" t="s">
        <v>177</v>
      </c>
    </row>
    <row r="364" spans="2:65" s="1" customFormat="1" ht="37.75" customHeight="1">
      <c r="B364" s="141"/>
      <c r="C364" s="142" t="s">
        <v>518</v>
      </c>
      <c r="D364" s="142" t="s">
        <v>179</v>
      </c>
      <c r="E364" s="143" t="s">
        <v>519</v>
      </c>
      <c r="F364" s="144" t="s">
        <v>520</v>
      </c>
      <c r="G364" s="145" t="s">
        <v>116</v>
      </c>
      <c r="H364" s="146">
        <v>1835.0119999999999</v>
      </c>
      <c r="I364" s="147"/>
      <c r="J364" s="148">
        <f>ROUND(I364*H364,2)</f>
        <v>0</v>
      </c>
      <c r="K364" s="149"/>
      <c r="L364" s="32"/>
      <c r="M364" s="150" t="s">
        <v>1</v>
      </c>
      <c r="N364" s="151" t="s">
        <v>41</v>
      </c>
      <c r="P364" s="152">
        <f>O364*H364</f>
        <v>0</v>
      </c>
      <c r="Q364" s="152">
        <v>1.4999999999999999E-4</v>
      </c>
      <c r="R364" s="152">
        <f>Q364*H364</f>
        <v>0.27525179999999999</v>
      </c>
      <c r="S364" s="152">
        <v>0</v>
      </c>
      <c r="T364" s="153">
        <f>S364*H364</f>
        <v>0</v>
      </c>
      <c r="AR364" s="154" t="s">
        <v>183</v>
      </c>
      <c r="AT364" s="154" t="s">
        <v>179</v>
      </c>
      <c r="AU364" s="154" t="s">
        <v>118</v>
      </c>
      <c r="AY364" s="17" t="s">
        <v>177</v>
      </c>
      <c r="BE364" s="155">
        <f>IF(N364="základná",J364,0)</f>
        <v>0</v>
      </c>
      <c r="BF364" s="155">
        <f>IF(N364="znížená",J364,0)</f>
        <v>0</v>
      </c>
      <c r="BG364" s="155">
        <f>IF(N364="zákl. prenesená",J364,0)</f>
        <v>0</v>
      </c>
      <c r="BH364" s="155">
        <f>IF(N364="zníž. prenesená",J364,0)</f>
        <v>0</v>
      </c>
      <c r="BI364" s="155">
        <f>IF(N364="nulová",J364,0)</f>
        <v>0</v>
      </c>
      <c r="BJ364" s="17" t="s">
        <v>118</v>
      </c>
      <c r="BK364" s="155">
        <f>ROUND(I364*H364,2)</f>
        <v>0</v>
      </c>
      <c r="BL364" s="17" t="s">
        <v>183</v>
      </c>
      <c r="BM364" s="154" t="s">
        <v>521</v>
      </c>
    </row>
    <row r="365" spans="2:65" s="12" customFormat="1" ht="12">
      <c r="B365" s="156"/>
      <c r="D365" s="157" t="s">
        <v>185</v>
      </c>
      <c r="E365" s="158" t="s">
        <v>1</v>
      </c>
      <c r="F365" s="159" t="s">
        <v>119</v>
      </c>
      <c r="H365" s="160">
        <v>1835.0119999999999</v>
      </c>
      <c r="I365" s="161"/>
      <c r="L365" s="156"/>
      <c r="M365" s="162"/>
      <c r="T365" s="163"/>
      <c r="AT365" s="158" t="s">
        <v>185</v>
      </c>
      <c r="AU365" s="158" t="s">
        <v>118</v>
      </c>
      <c r="AV365" s="12" t="s">
        <v>118</v>
      </c>
      <c r="AW365" s="12" t="s">
        <v>30</v>
      </c>
      <c r="AX365" s="12" t="s">
        <v>83</v>
      </c>
      <c r="AY365" s="158" t="s">
        <v>177</v>
      </c>
    </row>
    <row r="366" spans="2:65" s="1" customFormat="1" ht="24.25" customHeight="1">
      <c r="B366" s="141"/>
      <c r="C366" s="142" t="s">
        <v>522</v>
      </c>
      <c r="D366" s="142" t="s">
        <v>179</v>
      </c>
      <c r="E366" s="143" t="s">
        <v>523</v>
      </c>
      <c r="F366" s="144" t="s">
        <v>524</v>
      </c>
      <c r="G366" s="145" t="s">
        <v>116</v>
      </c>
      <c r="H366" s="146">
        <v>323.82100000000003</v>
      </c>
      <c r="I366" s="147"/>
      <c r="J366" s="148">
        <f>ROUND(I366*H366,2)</f>
        <v>0</v>
      </c>
      <c r="K366" s="149"/>
      <c r="L366" s="32"/>
      <c r="M366" s="150" t="s">
        <v>1</v>
      </c>
      <c r="N366" s="151" t="s">
        <v>41</v>
      </c>
      <c r="P366" s="152">
        <f>O366*H366</f>
        <v>0</v>
      </c>
      <c r="Q366" s="152">
        <v>6.5599999999999999E-3</v>
      </c>
      <c r="R366" s="152">
        <f>Q366*H366</f>
        <v>2.1242657600000001</v>
      </c>
      <c r="S366" s="152">
        <v>0</v>
      </c>
      <c r="T366" s="153">
        <f>S366*H366</f>
        <v>0</v>
      </c>
      <c r="AR366" s="154" t="s">
        <v>183</v>
      </c>
      <c r="AT366" s="154" t="s">
        <v>179</v>
      </c>
      <c r="AU366" s="154" t="s">
        <v>118</v>
      </c>
      <c r="AY366" s="17" t="s">
        <v>177</v>
      </c>
      <c r="BE366" s="155">
        <f>IF(N366="základná",J366,0)</f>
        <v>0</v>
      </c>
      <c r="BF366" s="155">
        <f>IF(N366="znížená",J366,0)</f>
        <v>0</v>
      </c>
      <c r="BG366" s="155">
        <f>IF(N366="zákl. prenesená",J366,0)</f>
        <v>0</v>
      </c>
      <c r="BH366" s="155">
        <f>IF(N366="zníž. prenesená",J366,0)</f>
        <v>0</v>
      </c>
      <c r="BI366" s="155">
        <f>IF(N366="nulová",J366,0)</f>
        <v>0</v>
      </c>
      <c r="BJ366" s="17" t="s">
        <v>118</v>
      </c>
      <c r="BK366" s="155">
        <f>ROUND(I366*H366,2)</f>
        <v>0</v>
      </c>
      <c r="BL366" s="17" t="s">
        <v>183</v>
      </c>
      <c r="BM366" s="154" t="s">
        <v>525</v>
      </c>
    </row>
    <row r="367" spans="2:65" s="12" customFormat="1" ht="12">
      <c r="B367" s="156"/>
      <c r="D367" s="157" t="s">
        <v>185</v>
      </c>
      <c r="E367" s="158" t="s">
        <v>1</v>
      </c>
      <c r="F367" s="159" t="s">
        <v>115</v>
      </c>
      <c r="H367" s="160">
        <v>323.82100000000003</v>
      </c>
      <c r="I367" s="161"/>
      <c r="L367" s="156"/>
      <c r="M367" s="162"/>
      <c r="T367" s="163"/>
      <c r="AT367" s="158" t="s">
        <v>185</v>
      </c>
      <c r="AU367" s="158" t="s">
        <v>118</v>
      </c>
      <c r="AV367" s="12" t="s">
        <v>118</v>
      </c>
      <c r="AW367" s="12" t="s">
        <v>30</v>
      </c>
      <c r="AX367" s="12" t="s">
        <v>83</v>
      </c>
      <c r="AY367" s="158" t="s">
        <v>177</v>
      </c>
    </row>
    <row r="368" spans="2:65" s="1" customFormat="1" ht="24.25" customHeight="1">
      <c r="B368" s="141"/>
      <c r="C368" s="142" t="s">
        <v>526</v>
      </c>
      <c r="D368" s="142" t="s">
        <v>179</v>
      </c>
      <c r="E368" s="143" t="s">
        <v>527</v>
      </c>
      <c r="F368" s="144" t="s">
        <v>528</v>
      </c>
      <c r="G368" s="145" t="s">
        <v>116</v>
      </c>
      <c r="H368" s="146">
        <v>1511.191</v>
      </c>
      <c r="I368" s="147"/>
      <c r="J368" s="148">
        <f>ROUND(I368*H368,2)</f>
        <v>0</v>
      </c>
      <c r="K368" s="149"/>
      <c r="L368" s="32"/>
      <c r="M368" s="150" t="s">
        <v>1</v>
      </c>
      <c r="N368" s="151" t="s">
        <v>41</v>
      </c>
      <c r="P368" s="152">
        <f>O368*H368</f>
        <v>0</v>
      </c>
      <c r="Q368" s="152">
        <v>1.312E-2</v>
      </c>
      <c r="R368" s="152">
        <f>Q368*H368</f>
        <v>19.826825920000001</v>
      </c>
      <c r="S368" s="152">
        <v>0</v>
      </c>
      <c r="T368" s="153">
        <f>S368*H368</f>
        <v>0</v>
      </c>
      <c r="AR368" s="154" t="s">
        <v>183</v>
      </c>
      <c r="AT368" s="154" t="s">
        <v>179</v>
      </c>
      <c r="AU368" s="154" t="s">
        <v>118</v>
      </c>
      <c r="AY368" s="17" t="s">
        <v>177</v>
      </c>
      <c r="BE368" s="155">
        <f>IF(N368="základná",J368,0)</f>
        <v>0</v>
      </c>
      <c r="BF368" s="155">
        <f>IF(N368="znížená",J368,0)</f>
        <v>0</v>
      </c>
      <c r="BG368" s="155">
        <f>IF(N368="zákl. prenesená",J368,0)</f>
        <v>0</v>
      </c>
      <c r="BH368" s="155">
        <f>IF(N368="zníž. prenesená",J368,0)</f>
        <v>0</v>
      </c>
      <c r="BI368" s="155">
        <f>IF(N368="nulová",J368,0)</f>
        <v>0</v>
      </c>
      <c r="BJ368" s="17" t="s">
        <v>118</v>
      </c>
      <c r="BK368" s="155">
        <f>ROUND(I368*H368,2)</f>
        <v>0</v>
      </c>
      <c r="BL368" s="17" t="s">
        <v>183</v>
      </c>
      <c r="BM368" s="154" t="s">
        <v>529</v>
      </c>
    </row>
    <row r="369" spans="2:65" s="14" customFormat="1" ht="12">
      <c r="B369" s="174"/>
      <c r="D369" s="157" t="s">
        <v>185</v>
      </c>
      <c r="E369" s="175" t="s">
        <v>1</v>
      </c>
      <c r="F369" s="176" t="s">
        <v>530</v>
      </c>
      <c r="H369" s="175" t="s">
        <v>1</v>
      </c>
      <c r="I369" s="177"/>
      <c r="L369" s="174"/>
      <c r="M369" s="178"/>
      <c r="T369" s="179"/>
      <c r="AT369" s="175" t="s">
        <v>185</v>
      </c>
      <c r="AU369" s="175" t="s">
        <v>118</v>
      </c>
      <c r="AV369" s="14" t="s">
        <v>83</v>
      </c>
      <c r="AW369" s="14" t="s">
        <v>30</v>
      </c>
      <c r="AX369" s="14" t="s">
        <v>75</v>
      </c>
      <c r="AY369" s="175" t="s">
        <v>177</v>
      </c>
    </row>
    <row r="370" spans="2:65" s="12" customFormat="1" ht="36">
      <c r="B370" s="156"/>
      <c r="D370" s="157" t="s">
        <v>185</v>
      </c>
      <c r="E370" s="158" t="s">
        <v>1</v>
      </c>
      <c r="F370" s="159" t="s">
        <v>531</v>
      </c>
      <c r="H370" s="160">
        <v>1000.107</v>
      </c>
      <c r="I370" s="161"/>
      <c r="L370" s="156"/>
      <c r="M370" s="162"/>
      <c r="T370" s="163"/>
      <c r="AT370" s="158" t="s">
        <v>185</v>
      </c>
      <c r="AU370" s="158" t="s">
        <v>118</v>
      </c>
      <c r="AV370" s="12" t="s">
        <v>118</v>
      </c>
      <c r="AW370" s="12" t="s">
        <v>30</v>
      </c>
      <c r="AX370" s="12" t="s">
        <v>75</v>
      </c>
      <c r="AY370" s="158" t="s">
        <v>177</v>
      </c>
    </row>
    <row r="371" spans="2:65" s="12" customFormat="1" ht="12">
      <c r="B371" s="156"/>
      <c r="D371" s="157" t="s">
        <v>185</v>
      </c>
      <c r="E371" s="158" t="s">
        <v>1</v>
      </c>
      <c r="F371" s="159" t="s">
        <v>532</v>
      </c>
      <c r="H371" s="160">
        <v>24.2</v>
      </c>
      <c r="I371" s="161"/>
      <c r="L371" s="156"/>
      <c r="M371" s="162"/>
      <c r="T371" s="163"/>
      <c r="AT371" s="158" t="s">
        <v>185</v>
      </c>
      <c r="AU371" s="158" t="s">
        <v>118</v>
      </c>
      <c r="AV371" s="12" t="s">
        <v>118</v>
      </c>
      <c r="AW371" s="12" t="s">
        <v>30</v>
      </c>
      <c r="AX371" s="12" t="s">
        <v>75</v>
      </c>
      <c r="AY371" s="158" t="s">
        <v>177</v>
      </c>
    </row>
    <row r="372" spans="2:65" s="12" customFormat="1" ht="12">
      <c r="B372" s="156"/>
      <c r="D372" s="157" t="s">
        <v>185</v>
      </c>
      <c r="E372" s="158" t="s">
        <v>1</v>
      </c>
      <c r="F372" s="159" t="s">
        <v>533</v>
      </c>
      <c r="H372" s="160">
        <v>-179.95</v>
      </c>
      <c r="I372" s="161"/>
      <c r="L372" s="156"/>
      <c r="M372" s="162"/>
      <c r="T372" s="163"/>
      <c r="AT372" s="158" t="s">
        <v>185</v>
      </c>
      <c r="AU372" s="158" t="s">
        <v>118</v>
      </c>
      <c r="AV372" s="12" t="s">
        <v>118</v>
      </c>
      <c r="AW372" s="12" t="s">
        <v>30</v>
      </c>
      <c r="AX372" s="12" t="s">
        <v>75</v>
      </c>
      <c r="AY372" s="158" t="s">
        <v>177</v>
      </c>
    </row>
    <row r="373" spans="2:65" s="14" customFormat="1" ht="12">
      <c r="B373" s="174"/>
      <c r="D373" s="157" t="s">
        <v>185</v>
      </c>
      <c r="E373" s="175" t="s">
        <v>1</v>
      </c>
      <c r="F373" s="176" t="s">
        <v>387</v>
      </c>
      <c r="H373" s="175" t="s">
        <v>1</v>
      </c>
      <c r="I373" s="177"/>
      <c r="L373" s="174"/>
      <c r="M373" s="178"/>
      <c r="T373" s="179"/>
      <c r="AT373" s="175" t="s">
        <v>185</v>
      </c>
      <c r="AU373" s="175" t="s">
        <v>118</v>
      </c>
      <c r="AV373" s="14" t="s">
        <v>83</v>
      </c>
      <c r="AW373" s="14" t="s">
        <v>30</v>
      </c>
      <c r="AX373" s="14" t="s">
        <v>75</v>
      </c>
      <c r="AY373" s="175" t="s">
        <v>177</v>
      </c>
    </row>
    <row r="374" spans="2:65" s="12" customFormat="1" ht="36">
      <c r="B374" s="156"/>
      <c r="D374" s="157" t="s">
        <v>185</v>
      </c>
      <c r="E374" s="158" t="s">
        <v>1</v>
      </c>
      <c r="F374" s="159" t="s">
        <v>534</v>
      </c>
      <c r="H374" s="160">
        <v>1149.5250000000001</v>
      </c>
      <c r="I374" s="161"/>
      <c r="L374" s="156"/>
      <c r="M374" s="162"/>
      <c r="T374" s="163"/>
      <c r="AT374" s="158" t="s">
        <v>185</v>
      </c>
      <c r="AU374" s="158" t="s">
        <v>118</v>
      </c>
      <c r="AV374" s="12" t="s">
        <v>118</v>
      </c>
      <c r="AW374" s="12" t="s">
        <v>30</v>
      </c>
      <c r="AX374" s="12" t="s">
        <v>75</v>
      </c>
      <c r="AY374" s="158" t="s">
        <v>177</v>
      </c>
    </row>
    <row r="375" spans="2:65" s="12" customFormat="1" ht="12">
      <c r="B375" s="156"/>
      <c r="D375" s="157" t="s">
        <v>185</v>
      </c>
      <c r="E375" s="158" t="s">
        <v>1</v>
      </c>
      <c r="F375" s="159" t="s">
        <v>535</v>
      </c>
      <c r="H375" s="160">
        <v>27.89</v>
      </c>
      <c r="I375" s="161"/>
      <c r="L375" s="156"/>
      <c r="M375" s="162"/>
      <c r="T375" s="163"/>
      <c r="AT375" s="158" t="s">
        <v>185</v>
      </c>
      <c r="AU375" s="158" t="s">
        <v>118</v>
      </c>
      <c r="AV375" s="12" t="s">
        <v>118</v>
      </c>
      <c r="AW375" s="12" t="s">
        <v>30</v>
      </c>
      <c r="AX375" s="12" t="s">
        <v>75</v>
      </c>
      <c r="AY375" s="158" t="s">
        <v>177</v>
      </c>
    </row>
    <row r="376" spans="2:65" s="12" customFormat="1" ht="12">
      <c r="B376" s="156"/>
      <c r="D376" s="157" t="s">
        <v>185</v>
      </c>
      <c r="E376" s="158" t="s">
        <v>1</v>
      </c>
      <c r="F376" s="159" t="s">
        <v>536</v>
      </c>
      <c r="H376" s="160">
        <v>-186.76</v>
      </c>
      <c r="I376" s="161"/>
      <c r="L376" s="156"/>
      <c r="M376" s="162"/>
      <c r="T376" s="163"/>
      <c r="AT376" s="158" t="s">
        <v>185</v>
      </c>
      <c r="AU376" s="158" t="s">
        <v>118</v>
      </c>
      <c r="AV376" s="12" t="s">
        <v>118</v>
      </c>
      <c r="AW376" s="12" t="s">
        <v>30</v>
      </c>
      <c r="AX376" s="12" t="s">
        <v>75</v>
      </c>
      <c r="AY376" s="158" t="s">
        <v>177</v>
      </c>
    </row>
    <row r="377" spans="2:65" s="15" customFormat="1" ht="12">
      <c r="B377" s="180"/>
      <c r="D377" s="157" t="s">
        <v>185</v>
      </c>
      <c r="E377" s="181" t="s">
        <v>119</v>
      </c>
      <c r="F377" s="182" t="s">
        <v>314</v>
      </c>
      <c r="H377" s="183">
        <v>1835.0119999999999</v>
      </c>
      <c r="I377" s="184"/>
      <c r="L377" s="180"/>
      <c r="M377" s="185"/>
      <c r="T377" s="186"/>
      <c r="AT377" s="181" t="s">
        <v>185</v>
      </c>
      <c r="AU377" s="181" t="s">
        <v>118</v>
      </c>
      <c r="AV377" s="15" t="s">
        <v>191</v>
      </c>
      <c r="AW377" s="15" t="s">
        <v>30</v>
      </c>
      <c r="AX377" s="15" t="s">
        <v>75</v>
      </c>
      <c r="AY377" s="181" t="s">
        <v>177</v>
      </c>
    </row>
    <row r="378" spans="2:65" s="12" customFormat="1" ht="12">
      <c r="B378" s="156"/>
      <c r="D378" s="157" t="s">
        <v>185</v>
      </c>
      <c r="E378" s="158" t="s">
        <v>1</v>
      </c>
      <c r="F378" s="159" t="s">
        <v>537</v>
      </c>
      <c r="H378" s="160">
        <v>-323.82100000000003</v>
      </c>
      <c r="I378" s="161"/>
      <c r="L378" s="156"/>
      <c r="M378" s="162"/>
      <c r="T378" s="163"/>
      <c r="AT378" s="158" t="s">
        <v>185</v>
      </c>
      <c r="AU378" s="158" t="s">
        <v>118</v>
      </c>
      <c r="AV378" s="12" t="s">
        <v>118</v>
      </c>
      <c r="AW378" s="12" t="s">
        <v>30</v>
      </c>
      <c r="AX378" s="12" t="s">
        <v>75</v>
      </c>
      <c r="AY378" s="158" t="s">
        <v>177</v>
      </c>
    </row>
    <row r="379" spans="2:65" s="13" customFormat="1" ht="12">
      <c r="B379" s="167"/>
      <c r="D379" s="157" t="s">
        <v>185</v>
      </c>
      <c r="E379" s="168" t="s">
        <v>1</v>
      </c>
      <c r="F379" s="169" t="s">
        <v>251</v>
      </c>
      <c r="H379" s="170">
        <v>1511.191</v>
      </c>
      <c r="I379" s="171"/>
      <c r="L379" s="167"/>
      <c r="M379" s="172"/>
      <c r="T379" s="173"/>
      <c r="AT379" s="168" t="s">
        <v>185</v>
      </c>
      <c r="AU379" s="168" t="s">
        <v>118</v>
      </c>
      <c r="AV379" s="13" t="s">
        <v>183</v>
      </c>
      <c r="AW379" s="13" t="s">
        <v>30</v>
      </c>
      <c r="AX379" s="13" t="s">
        <v>83</v>
      </c>
      <c r="AY379" s="168" t="s">
        <v>177</v>
      </c>
    </row>
    <row r="380" spans="2:65" s="1" customFormat="1" ht="24.25" customHeight="1">
      <c r="B380" s="141"/>
      <c r="C380" s="142" t="s">
        <v>538</v>
      </c>
      <c r="D380" s="142" t="s">
        <v>179</v>
      </c>
      <c r="E380" s="143" t="s">
        <v>539</v>
      </c>
      <c r="F380" s="144" t="s">
        <v>540</v>
      </c>
      <c r="G380" s="145" t="s">
        <v>116</v>
      </c>
      <c r="H380" s="146">
        <v>1511.191</v>
      </c>
      <c r="I380" s="147"/>
      <c r="J380" s="148">
        <f>ROUND(I380*H380,2)</f>
        <v>0</v>
      </c>
      <c r="K380" s="149"/>
      <c r="L380" s="32"/>
      <c r="M380" s="150" t="s">
        <v>1</v>
      </c>
      <c r="N380" s="151" t="s">
        <v>41</v>
      </c>
      <c r="P380" s="152">
        <f>O380*H380</f>
        <v>0</v>
      </c>
      <c r="Q380" s="152">
        <v>1.91E-3</v>
      </c>
      <c r="R380" s="152">
        <f>Q380*H380</f>
        <v>2.88637481</v>
      </c>
      <c r="S380" s="152">
        <v>0</v>
      </c>
      <c r="T380" s="153">
        <f>S380*H380</f>
        <v>0</v>
      </c>
      <c r="AR380" s="154" t="s">
        <v>183</v>
      </c>
      <c r="AT380" s="154" t="s">
        <v>179</v>
      </c>
      <c r="AU380" s="154" t="s">
        <v>118</v>
      </c>
      <c r="AY380" s="17" t="s">
        <v>177</v>
      </c>
      <c r="BE380" s="155">
        <f>IF(N380="základná",J380,0)</f>
        <v>0</v>
      </c>
      <c r="BF380" s="155">
        <f>IF(N380="znížená",J380,0)</f>
        <v>0</v>
      </c>
      <c r="BG380" s="155">
        <f>IF(N380="zákl. prenesená",J380,0)</f>
        <v>0</v>
      </c>
      <c r="BH380" s="155">
        <f>IF(N380="zníž. prenesená",J380,0)</f>
        <v>0</v>
      </c>
      <c r="BI380" s="155">
        <f>IF(N380="nulová",J380,0)</f>
        <v>0</v>
      </c>
      <c r="BJ380" s="17" t="s">
        <v>118</v>
      </c>
      <c r="BK380" s="155">
        <f>ROUND(I380*H380,2)</f>
        <v>0</v>
      </c>
      <c r="BL380" s="17" t="s">
        <v>183</v>
      </c>
      <c r="BM380" s="154" t="s">
        <v>541</v>
      </c>
    </row>
    <row r="381" spans="2:65" s="12" customFormat="1" ht="12">
      <c r="B381" s="156"/>
      <c r="D381" s="157" t="s">
        <v>185</v>
      </c>
      <c r="E381" s="158" t="s">
        <v>1</v>
      </c>
      <c r="F381" s="159" t="s">
        <v>542</v>
      </c>
      <c r="H381" s="160">
        <v>1511.191</v>
      </c>
      <c r="I381" s="161"/>
      <c r="L381" s="156"/>
      <c r="M381" s="162"/>
      <c r="T381" s="163"/>
      <c r="AT381" s="158" t="s">
        <v>185</v>
      </c>
      <c r="AU381" s="158" t="s">
        <v>118</v>
      </c>
      <c r="AV381" s="12" t="s">
        <v>118</v>
      </c>
      <c r="AW381" s="12" t="s">
        <v>30</v>
      </c>
      <c r="AX381" s="12" t="s">
        <v>83</v>
      </c>
      <c r="AY381" s="158" t="s">
        <v>177</v>
      </c>
    </row>
    <row r="382" spans="2:65" s="1" customFormat="1" ht="24.25" customHeight="1">
      <c r="B382" s="141"/>
      <c r="C382" s="142" t="s">
        <v>543</v>
      </c>
      <c r="D382" s="142" t="s">
        <v>179</v>
      </c>
      <c r="E382" s="143" t="s">
        <v>544</v>
      </c>
      <c r="F382" s="144" t="s">
        <v>545</v>
      </c>
      <c r="G382" s="145" t="s">
        <v>116</v>
      </c>
      <c r="H382" s="146">
        <v>1511.191</v>
      </c>
      <c r="I382" s="147"/>
      <c r="J382" s="148">
        <f>ROUND(I382*H382,2)</f>
        <v>0</v>
      </c>
      <c r="K382" s="149"/>
      <c r="L382" s="32"/>
      <c r="M382" s="150" t="s">
        <v>1</v>
      </c>
      <c r="N382" s="151" t="s">
        <v>41</v>
      </c>
      <c r="P382" s="152">
        <f>O382*H382</f>
        <v>0</v>
      </c>
      <c r="Q382" s="152">
        <v>1.4999999999999999E-4</v>
      </c>
      <c r="R382" s="152">
        <f>Q382*H382</f>
        <v>0.22667864999999998</v>
      </c>
      <c r="S382" s="152">
        <v>0</v>
      </c>
      <c r="T382" s="153">
        <f>S382*H382</f>
        <v>0</v>
      </c>
      <c r="AR382" s="154" t="s">
        <v>183</v>
      </c>
      <c r="AT382" s="154" t="s">
        <v>179</v>
      </c>
      <c r="AU382" s="154" t="s">
        <v>118</v>
      </c>
      <c r="AY382" s="17" t="s">
        <v>177</v>
      </c>
      <c r="BE382" s="155">
        <f>IF(N382="základná",J382,0)</f>
        <v>0</v>
      </c>
      <c r="BF382" s="155">
        <f>IF(N382="znížená",J382,0)</f>
        <v>0</v>
      </c>
      <c r="BG382" s="155">
        <f>IF(N382="zákl. prenesená",J382,0)</f>
        <v>0</v>
      </c>
      <c r="BH382" s="155">
        <f>IF(N382="zníž. prenesená",J382,0)</f>
        <v>0</v>
      </c>
      <c r="BI382" s="155">
        <f>IF(N382="nulová",J382,0)</f>
        <v>0</v>
      </c>
      <c r="BJ382" s="17" t="s">
        <v>118</v>
      </c>
      <c r="BK382" s="155">
        <f>ROUND(I382*H382,2)</f>
        <v>0</v>
      </c>
      <c r="BL382" s="17" t="s">
        <v>183</v>
      </c>
      <c r="BM382" s="154" t="s">
        <v>546</v>
      </c>
    </row>
    <row r="383" spans="2:65" s="12" customFormat="1" ht="12">
      <c r="B383" s="156"/>
      <c r="D383" s="157" t="s">
        <v>185</v>
      </c>
      <c r="E383" s="158" t="s">
        <v>1</v>
      </c>
      <c r="F383" s="159" t="s">
        <v>542</v>
      </c>
      <c r="H383" s="160">
        <v>1511.191</v>
      </c>
      <c r="I383" s="161"/>
      <c r="L383" s="156"/>
      <c r="M383" s="162"/>
      <c r="T383" s="163"/>
      <c r="AT383" s="158" t="s">
        <v>185</v>
      </c>
      <c r="AU383" s="158" t="s">
        <v>118</v>
      </c>
      <c r="AV383" s="12" t="s">
        <v>118</v>
      </c>
      <c r="AW383" s="12" t="s">
        <v>30</v>
      </c>
      <c r="AX383" s="12" t="s">
        <v>83</v>
      </c>
      <c r="AY383" s="158" t="s">
        <v>177</v>
      </c>
    </row>
    <row r="384" spans="2:65" s="1" customFormat="1" ht="37.75" customHeight="1">
      <c r="B384" s="141"/>
      <c r="C384" s="142" t="s">
        <v>547</v>
      </c>
      <c r="D384" s="142" t="s">
        <v>179</v>
      </c>
      <c r="E384" s="143" t="s">
        <v>548</v>
      </c>
      <c r="F384" s="144" t="s">
        <v>549</v>
      </c>
      <c r="G384" s="145" t="s">
        <v>116</v>
      </c>
      <c r="H384" s="146">
        <v>547.005</v>
      </c>
      <c r="I384" s="147"/>
      <c r="J384" s="148">
        <f>ROUND(I384*H384,2)</f>
        <v>0</v>
      </c>
      <c r="K384" s="149"/>
      <c r="L384" s="32"/>
      <c r="M384" s="150" t="s">
        <v>1</v>
      </c>
      <c r="N384" s="151" t="s">
        <v>41</v>
      </c>
      <c r="P384" s="152">
        <f>O384*H384</f>
        <v>0</v>
      </c>
      <c r="Q384" s="152">
        <v>1.4999999999999999E-4</v>
      </c>
      <c r="R384" s="152">
        <f>Q384*H384</f>
        <v>8.2050749999999992E-2</v>
      </c>
      <c r="S384" s="152">
        <v>0</v>
      </c>
      <c r="T384" s="153">
        <f>S384*H384</f>
        <v>0</v>
      </c>
      <c r="AR384" s="154" t="s">
        <v>183</v>
      </c>
      <c r="AT384" s="154" t="s">
        <v>179</v>
      </c>
      <c r="AU384" s="154" t="s">
        <v>118</v>
      </c>
      <c r="AY384" s="17" t="s">
        <v>177</v>
      </c>
      <c r="BE384" s="155">
        <f>IF(N384="základná",J384,0)</f>
        <v>0</v>
      </c>
      <c r="BF384" s="155">
        <f>IF(N384="znížená",J384,0)</f>
        <v>0</v>
      </c>
      <c r="BG384" s="155">
        <f>IF(N384="zákl. prenesená",J384,0)</f>
        <v>0</v>
      </c>
      <c r="BH384" s="155">
        <f>IF(N384="zníž. prenesená",J384,0)</f>
        <v>0</v>
      </c>
      <c r="BI384" s="155">
        <f>IF(N384="nulová",J384,0)</f>
        <v>0</v>
      </c>
      <c r="BJ384" s="17" t="s">
        <v>118</v>
      </c>
      <c r="BK384" s="155">
        <f>ROUND(I384*H384,2)</f>
        <v>0</v>
      </c>
      <c r="BL384" s="17" t="s">
        <v>183</v>
      </c>
      <c r="BM384" s="154" t="s">
        <v>550</v>
      </c>
    </row>
    <row r="385" spans="2:65" s="12" customFormat="1" ht="12">
      <c r="B385" s="156"/>
      <c r="D385" s="157" t="s">
        <v>185</v>
      </c>
      <c r="E385" s="158" t="s">
        <v>1</v>
      </c>
      <c r="F385" s="159" t="s">
        <v>551</v>
      </c>
      <c r="H385" s="160">
        <v>29.7</v>
      </c>
      <c r="I385" s="161"/>
      <c r="L385" s="156"/>
      <c r="M385" s="162"/>
      <c r="T385" s="163"/>
      <c r="AT385" s="158" t="s">
        <v>185</v>
      </c>
      <c r="AU385" s="158" t="s">
        <v>118</v>
      </c>
      <c r="AV385" s="12" t="s">
        <v>118</v>
      </c>
      <c r="AW385" s="12" t="s">
        <v>30</v>
      </c>
      <c r="AX385" s="12" t="s">
        <v>75</v>
      </c>
      <c r="AY385" s="158" t="s">
        <v>177</v>
      </c>
    </row>
    <row r="386" spans="2:65" s="12" customFormat="1" ht="12">
      <c r="B386" s="156"/>
      <c r="D386" s="157" t="s">
        <v>185</v>
      </c>
      <c r="E386" s="158" t="s">
        <v>1</v>
      </c>
      <c r="F386" s="159" t="s">
        <v>552</v>
      </c>
      <c r="H386" s="160">
        <v>432.96499999999997</v>
      </c>
      <c r="I386" s="161"/>
      <c r="L386" s="156"/>
      <c r="M386" s="162"/>
      <c r="T386" s="163"/>
      <c r="AT386" s="158" t="s">
        <v>185</v>
      </c>
      <c r="AU386" s="158" t="s">
        <v>118</v>
      </c>
      <c r="AV386" s="12" t="s">
        <v>118</v>
      </c>
      <c r="AW386" s="12" t="s">
        <v>30</v>
      </c>
      <c r="AX386" s="12" t="s">
        <v>75</v>
      </c>
      <c r="AY386" s="158" t="s">
        <v>177</v>
      </c>
    </row>
    <row r="387" spans="2:65" s="12" customFormat="1" ht="12">
      <c r="B387" s="156"/>
      <c r="D387" s="157" t="s">
        <v>185</v>
      </c>
      <c r="E387" s="158" t="s">
        <v>1</v>
      </c>
      <c r="F387" s="159" t="s">
        <v>553</v>
      </c>
      <c r="H387" s="160">
        <v>6.2</v>
      </c>
      <c r="I387" s="161"/>
      <c r="L387" s="156"/>
      <c r="M387" s="162"/>
      <c r="T387" s="163"/>
      <c r="AT387" s="158" t="s">
        <v>185</v>
      </c>
      <c r="AU387" s="158" t="s">
        <v>118</v>
      </c>
      <c r="AV387" s="12" t="s">
        <v>118</v>
      </c>
      <c r="AW387" s="12" t="s">
        <v>30</v>
      </c>
      <c r="AX387" s="12" t="s">
        <v>75</v>
      </c>
      <c r="AY387" s="158" t="s">
        <v>177</v>
      </c>
    </row>
    <row r="388" spans="2:65" s="12" customFormat="1" ht="12">
      <c r="B388" s="156"/>
      <c r="D388" s="157" t="s">
        <v>185</v>
      </c>
      <c r="E388" s="158" t="s">
        <v>1</v>
      </c>
      <c r="F388" s="159" t="s">
        <v>554</v>
      </c>
      <c r="H388" s="160">
        <v>78.14</v>
      </c>
      <c r="I388" s="161"/>
      <c r="L388" s="156"/>
      <c r="M388" s="162"/>
      <c r="T388" s="163"/>
      <c r="AT388" s="158" t="s">
        <v>185</v>
      </c>
      <c r="AU388" s="158" t="s">
        <v>118</v>
      </c>
      <c r="AV388" s="12" t="s">
        <v>118</v>
      </c>
      <c r="AW388" s="12" t="s">
        <v>30</v>
      </c>
      <c r="AX388" s="12" t="s">
        <v>75</v>
      </c>
      <c r="AY388" s="158" t="s">
        <v>177</v>
      </c>
    </row>
    <row r="389" spans="2:65" s="13" customFormat="1" ht="12">
      <c r="B389" s="167"/>
      <c r="D389" s="157" t="s">
        <v>185</v>
      </c>
      <c r="E389" s="168" t="s">
        <v>1</v>
      </c>
      <c r="F389" s="169" t="s">
        <v>251</v>
      </c>
      <c r="H389" s="170">
        <v>547.005</v>
      </c>
      <c r="I389" s="171"/>
      <c r="L389" s="167"/>
      <c r="M389" s="172"/>
      <c r="T389" s="173"/>
      <c r="AT389" s="168" t="s">
        <v>185</v>
      </c>
      <c r="AU389" s="168" t="s">
        <v>118</v>
      </c>
      <c r="AV389" s="13" t="s">
        <v>183</v>
      </c>
      <c r="AW389" s="13" t="s">
        <v>30</v>
      </c>
      <c r="AX389" s="13" t="s">
        <v>83</v>
      </c>
      <c r="AY389" s="168" t="s">
        <v>177</v>
      </c>
    </row>
    <row r="390" spans="2:65" s="1" customFormat="1" ht="24.25" customHeight="1">
      <c r="B390" s="141"/>
      <c r="C390" s="142" t="s">
        <v>555</v>
      </c>
      <c r="D390" s="142" t="s">
        <v>179</v>
      </c>
      <c r="E390" s="143" t="s">
        <v>556</v>
      </c>
      <c r="F390" s="144" t="s">
        <v>557</v>
      </c>
      <c r="G390" s="145" t="s">
        <v>116</v>
      </c>
      <c r="H390" s="146">
        <v>547.005</v>
      </c>
      <c r="I390" s="147"/>
      <c r="J390" s="148">
        <f>ROUND(I390*H390,2)</f>
        <v>0</v>
      </c>
      <c r="K390" s="149"/>
      <c r="L390" s="32"/>
      <c r="M390" s="150" t="s">
        <v>1</v>
      </c>
      <c r="N390" s="151" t="s">
        <v>41</v>
      </c>
      <c r="P390" s="152">
        <f>O390*H390</f>
        <v>0</v>
      </c>
      <c r="Q390" s="152">
        <v>4.0000000000000002E-4</v>
      </c>
      <c r="R390" s="152">
        <f>Q390*H390</f>
        <v>0.218802</v>
      </c>
      <c r="S390" s="152">
        <v>0</v>
      </c>
      <c r="T390" s="153">
        <f>S390*H390</f>
        <v>0</v>
      </c>
      <c r="AR390" s="154" t="s">
        <v>183</v>
      </c>
      <c r="AT390" s="154" t="s">
        <v>179</v>
      </c>
      <c r="AU390" s="154" t="s">
        <v>118</v>
      </c>
      <c r="AY390" s="17" t="s">
        <v>177</v>
      </c>
      <c r="BE390" s="155">
        <f>IF(N390="základná",J390,0)</f>
        <v>0</v>
      </c>
      <c r="BF390" s="155">
        <f>IF(N390="znížená",J390,0)</f>
        <v>0</v>
      </c>
      <c r="BG390" s="155">
        <f>IF(N390="zákl. prenesená",J390,0)</f>
        <v>0</v>
      </c>
      <c r="BH390" s="155">
        <f>IF(N390="zníž. prenesená",J390,0)</f>
        <v>0</v>
      </c>
      <c r="BI390" s="155">
        <f>IF(N390="nulová",J390,0)</f>
        <v>0</v>
      </c>
      <c r="BJ390" s="17" t="s">
        <v>118</v>
      </c>
      <c r="BK390" s="155">
        <f>ROUND(I390*H390,2)</f>
        <v>0</v>
      </c>
      <c r="BL390" s="17" t="s">
        <v>183</v>
      </c>
      <c r="BM390" s="154" t="s">
        <v>558</v>
      </c>
    </row>
    <row r="391" spans="2:65" s="12" customFormat="1" ht="12">
      <c r="B391" s="156"/>
      <c r="D391" s="157" t="s">
        <v>185</v>
      </c>
      <c r="E391" s="158" t="s">
        <v>1</v>
      </c>
      <c r="F391" s="159" t="s">
        <v>551</v>
      </c>
      <c r="H391" s="160">
        <v>29.7</v>
      </c>
      <c r="I391" s="161"/>
      <c r="L391" s="156"/>
      <c r="M391" s="162"/>
      <c r="T391" s="163"/>
      <c r="AT391" s="158" t="s">
        <v>185</v>
      </c>
      <c r="AU391" s="158" t="s">
        <v>118</v>
      </c>
      <c r="AV391" s="12" t="s">
        <v>118</v>
      </c>
      <c r="AW391" s="12" t="s">
        <v>30</v>
      </c>
      <c r="AX391" s="12" t="s">
        <v>75</v>
      </c>
      <c r="AY391" s="158" t="s">
        <v>177</v>
      </c>
    </row>
    <row r="392" spans="2:65" s="12" customFormat="1" ht="12">
      <c r="B392" s="156"/>
      <c r="D392" s="157" t="s">
        <v>185</v>
      </c>
      <c r="E392" s="158" t="s">
        <v>1</v>
      </c>
      <c r="F392" s="159" t="s">
        <v>552</v>
      </c>
      <c r="H392" s="160">
        <v>432.96499999999997</v>
      </c>
      <c r="I392" s="161"/>
      <c r="L392" s="156"/>
      <c r="M392" s="162"/>
      <c r="T392" s="163"/>
      <c r="AT392" s="158" t="s">
        <v>185</v>
      </c>
      <c r="AU392" s="158" t="s">
        <v>118</v>
      </c>
      <c r="AV392" s="12" t="s">
        <v>118</v>
      </c>
      <c r="AW392" s="12" t="s">
        <v>30</v>
      </c>
      <c r="AX392" s="12" t="s">
        <v>75</v>
      </c>
      <c r="AY392" s="158" t="s">
        <v>177</v>
      </c>
    </row>
    <row r="393" spans="2:65" s="12" customFormat="1" ht="12">
      <c r="B393" s="156"/>
      <c r="D393" s="157" t="s">
        <v>185</v>
      </c>
      <c r="E393" s="158" t="s">
        <v>1</v>
      </c>
      <c r="F393" s="159" t="s">
        <v>553</v>
      </c>
      <c r="H393" s="160">
        <v>6.2</v>
      </c>
      <c r="I393" s="161"/>
      <c r="L393" s="156"/>
      <c r="M393" s="162"/>
      <c r="T393" s="163"/>
      <c r="AT393" s="158" t="s">
        <v>185</v>
      </c>
      <c r="AU393" s="158" t="s">
        <v>118</v>
      </c>
      <c r="AV393" s="12" t="s">
        <v>118</v>
      </c>
      <c r="AW393" s="12" t="s">
        <v>30</v>
      </c>
      <c r="AX393" s="12" t="s">
        <v>75</v>
      </c>
      <c r="AY393" s="158" t="s">
        <v>177</v>
      </c>
    </row>
    <row r="394" spans="2:65" s="12" customFormat="1" ht="12">
      <c r="B394" s="156"/>
      <c r="D394" s="157" t="s">
        <v>185</v>
      </c>
      <c r="E394" s="158" t="s">
        <v>1</v>
      </c>
      <c r="F394" s="159" t="s">
        <v>554</v>
      </c>
      <c r="H394" s="160">
        <v>78.14</v>
      </c>
      <c r="I394" s="161"/>
      <c r="L394" s="156"/>
      <c r="M394" s="162"/>
      <c r="T394" s="163"/>
      <c r="AT394" s="158" t="s">
        <v>185</v>
      </c>
      <c r="AU394" s="158" t="s">
        <v>118</v>
      </c>
      <c r="AV394" s="12" t="s">
        <v>118</v>
      </c>
      <c r="AW394" s="12" t="s">
        <v>30</v>
      </c>
      <c r="AX394" s="12" t="s">
        <v>75</v>
      </c>
      <c r="AY394" s="158" t="s">
        <v>177</v>
      </c>
    </row>
    <row r="395" spans="2:65" s="13" customFormat="1" ht="12">
      <c r="B395" s="167"/>
      <c r="D395" s="157" t="s">
        <v>185</v>
      </c>
      <c r="E395" s="168" t="s">
        <v>1</v>
      </c>
      <c r="F395" s="169" t="s">
        <v>251</v>
      </c>
      <c r="H395" s="170">
        <v>547.005</v>
      </c>
      <c r="I395" s="171"/>
      <c r="L395" s="167"/>
      <c r="M395" s="172"/>
      <c r="T395" s="173"/>
      <c r="AT395" s="168" t="s">
        <v>185</v>
      </c>
      <c r="AU395" s="168" t="s">
        <v>118</v>
      </c>
      <c r="AV395" s="13" t="s">
        <v>183</v>
      </c>
      <c r="AW395" s="13" t="s">
        <v>30</v>
      </c>
      <c r="AX395" s="13" t="s">
        <v>83</v>
      </c>
      <c r="AY395" s="168" t="s">
        <v>177</v>
      </c>
    </row>
    <row r="396" spans="2:65" s="1" customFormat="1" ht="24.25" customHeight="1">
      <c r="B396" s="141"/>
      <c r="C396" s="142" t="s">
        <v>559</v>
      </c>
      <c r="D396" s="142" t="s">
        <v>179</v>
      </c>
      <c r="E396" s="143" t="s">
        <v>560</v>
      </c>
      <c r="F396" s="144" t="s">
        <v>561</v>
      </c>
      <c r="G396" s="145" t="s">
        <v>116</v>
      </c>
      <c r="H396" s="146">
        <v>517.30499999999995</v>
      </c>
      <c r="I396" s="147"/>
      <c r="J396" s="148">
        <f>ROUND(I396*H396,2)</f>
        <v>0</v>
      </c>
      <c r="K396" s="149"/>
      <c r="L396" s="32"/>
      <c r="M396" s="150" t="s">
        <v>1</v>
      </c>
      <c r="N396" s="151" t="s">
        <v>41</v>
      </c>
      <c r="P396" s="152">
        <f>O396*H396</f>
        <v>0</v>
      </c>
      <c r="Q396" s="152">
        <v>2.9199999999999999E-3</v>
      </c>
      <c r="R396" s="152">
        <f>Q396*H396</f>
        <v>1.5105305999999998</v>
      </c>
      <c r="S396" s="152">
        <v>0</v>
      </c>
      <c r="T396" s="153">
        <f>S396*H396</f>
        <v>0</v>
      </c>
      <c r="AR396" s="154" t="s">
        <v>183</v>
      </c>
      <c r="AT396" s="154" t="s">
        <v>179</v>
      </c>
      <c r="AU396" s="154" t="s">
        <v>118</v>
      </c>
      <c r="AY396" s="17" t="s">
        <v>177</v>
      </c>
      <c r="BE396" s="155">
        <f>IF(N396="základná",J396,0)</f>
        <v>0</v>
      </c>
      <c r="BF396" s="155">
        <f>IF(N396="znížená",J396,0)</f>
        <v>0</v>
      </c>
      <c r="BG396" s="155">
        <f>IF(N396="zákl. prenesená",J396,0)</f>
        <v>0</v>
      </c>
      <c r="BH396" s="155">
        <f>IF(N396="zníž. prenesená",J396,0)</f>
        <v>0</v>
      </c>
      <c r="BI396" s="155">
        <f>IF(N396="nulová",J396,0)</f>
        <v>0</v>
      </c>
      <c r="BJ396" s="17" t="s">
        <v>118</v>
      </c>
      <c r="BK396" s="155">
        <f>ROUND(I396*H396,2)</f>
        <v>0</v>
      </c>
      <c r="BL396" s="17" t="s">
        <v>183</v>
      </c>
      <c r="BM396" s="154" t="s">
        <v>562</v>
      </c>
    </row>
    <row r="397" spans="2:65" s="12" customFormat="1" ht="12">
      <c r="B397" s="156"/>
      <c r="D397" s="157" t="s">
        <v>185</v>
      </c>
      <c r="E397" s="158" t="s">
        <v>1</v>
      </c>
      <c r="F397" s="159" t="s">
        <v>552</v>
      </c>
      <c r="H397" s="160">
        <v>432.96499999999997</v>
      </c>
      <c r="I397" s="161"/>
      <c r="L397" s="156"/>
      <c r="M397" s="162"/>
      <c r="T397" s="163"/>
      <c r="AT397" s="158" t="s">
        <v>185</v>
      </c>
      <c r="AU397" s="158" t="s">
        <v>118</v>
      </c>
      <c r="AV397" s="12" t="s">
        <v>118</v>
      </c>
      <c r="AW397" s="12" t="s">
        <v>30</v>
      </c>
      <c r="AX397" s="12" t="s">
        <v>75</v>
      </c>
      <c r="AY397" s="158" t="s">
        <v>177</v>
      </c>
    </row>
    <row r="398" spans="2:65" s="12" customFormat="1" ht="12">
      <c r="B398" s="156"/>
      <c r="D398" s="157" t="s">
        <v>185</v>
      </c>
      <c r="E398" s="158" t="s">
        <v>1</v>
      </c>
      <c r="F398" s="159" t="s">
        <v>553</v>
      </c>
      <c r="H398" s="160">
        <v>6.2</v>
      </c>
      <c r="I398" s="161"/>
      <c r="L398" s="156"/>
      <c r="M398" s="162"/>
      <c r="T398" s="163"/>
      <c r="AT398" s="158" t="s">
        <v>185</v>
      </c>
      <c r="AU398" s="158" t="s">
        <v>118</v>
      </c>
      <c r="AV398" s="12" t="s">
        <v>118</v>
      </c>
      <c r="AW398" s="12" t="s">
        <v>30</v>
      </c>
      <c r="AX398" s="12" t="s">
        <v>75</v>
      </c>
      <c r="AY398" s="158" t="s">
        <v>177</v>
      </c>
    </row>
    <row r="399" spans="2:65" s="12" customFormat="1" ht="12">
      <c r="B399" s="156"/>
      <c r="D399" s="157" t="s">
        <v>185</v>
      </c>
      <c r="E399" s="158" t="s">
        <v>1</v>
      </c>
      <c r="F399" s="159" t="s">
        <v>554</v>
      </c>
      <c r="H399" s="160">
        <v>78.14</v>
      </c>
      <c r="I399" s="161"/>
      <c r="L399" s="156"/>
      <c r="M399" s="162"/>
      <c r="T399" s="163"/>
      <c r="AT399" s="158" t="s">
        <v>185</v>
      </c>
      <c r="AU399" s="158" t="s">
        <v>118</v>
      </c>
      <c r="AV399" s="12" t="s">
        <v>118</v>
      </c>
      <c r="AW399" s="12" t="s">
        <v>30</v>
      </c>
      <c r="AX399" s="12" t="s">
        <v>75</v>
      </c>
      <c r="AY399" s="158" t="s">
        <v>177</v>
      </c>
    </row>
    <row r="400" spans="2:65" s="13" customFormat="1" ht="12">
      <c r="B400" s="167"/>
      <c r="D400" s="157" t="s">
        <v>185</v>
      </c>
      <c r="E400" s="168" t="s">
        <v>1</v>
      </c>
      <c r="F400" s="169" t="s">
        <v>251</v>
      </c>
      <c r="H400" s="170">
        <v>517.30499999999995</v>
      </c>
      <c r="I400" s="171"/>
      <c r="L400" s="167"/>
      <c r="M400" s="172"/>
      <c r="T400" s="173"/>
      <c r="AT400" s="168" t="s">
        <v>185</v>
      </c>
      <c r="AU400" s="168" t="s">
        <v>118</v>
      </c>
      <c r="AV400" s="13" t="s">
        <v>183</v>
      </c>
      <c r="AW400" s="13" t="s">
        <v>30</v>
      </c>
      <c r="AX400" s="13" t="s">
        <v>83</v>
      </c>
      <c r="AY400" s="168" t="s">
        <v>177</v>
      </c>
    </row>
    <row r="401" spans="2:65" s="1" customFormat="1" ht="24.25" customHeight="1">
      <c r="B401" s="141"/>
      <c r="C401" s="142" t="s">
        <v>563</v>
      </c>
      <c r="D401" s="142" t="s">
        <v>179</v>
      </c>
      <c r="E401" s="143" t="s">
        <v>564</v>
      </c>
      <c r="F401" s="144" t="s">
        <v>565</v>
      </c>
      <c r="G401" s="145" t="s">
        <v>116</v>
      </c>
      <c r="H401" s="146">
        <v>29.7</v>
      </c>
      <c r="I401" s="147"/>
      <c r="J401" s="148">
        <f>ROUND(I401*H401,2)</f>
        <v>0</v>
      </c>
      <c r="K401" s="149"/>
      <c r="L401" s="32"/>
      <c r="M401" s="150" t="s">
        <v>1</v>
      </c>
      <c r="N401" s="151" t="s">
        <v>41</v>
      </c>
      <c r="P401" s="152">
        <f>O401*H401</f>
        <v>0</v>
      </c>
      <c r="Q401" s="152">
        <v>6.1799999999999997E-3</v>
      </c>
      <c r="R401" s="152">
        <f>Q401*H401</f>
        <v>0.18354599999999999</v>
      </c>
      <c r="S401" s="152">
        <v>0</v>
      </c>
      <c r="T401" s="153">
        <f>S401*H401</f>
        <v>0</v>
      </c>
      <c r="AR401" s="154" t="s">
        <v>183</v>
      </c>
      <c r="AT401" s="154" t="s">
        <v>179</v>
      </c>
      <c r="AU401" s="154" t="s">
        <v>118</v>
      </c>
      <c r="AY401" s="17" t="s">
        <v>177</v>
      </c>
      <c r="BE401" s="155">
        <f>IF(N401="základná",J401,0)</f>
        <v>0</v>
      </c>
      <c r="BF401" s="155">
        <f>IF(N401="znížená",J401,0)</f>
        <v>0</v>
      </c>
      <c r="BG401" s="155">
        <f>IF(N401="zákl. prenesená",J401,0)</f>
        <v>0</v>
      </c>
      <c r="BH401" s="155">
        <f>IF(N401="zníž. prenesená",J401,0)</f>
        <v>0</v>
      </c>
      <c r="BI401" s="155">
        <f>IF(N401="nulová",J401,0)</f>
        <v>0</v>
      </c>
      <c r="BJ401" s="17" t="s">
        <v>118</v>
      </c>
      <c r="BK401" s="155">
        <f>ROUND(I401*H401,2)</f>
        <v>0</v>
      </c>
      <c r="BL401" s="17" t="s">
        <v>183</v>
      </c>
      <c r="BM401" s="154" t="s">
        <v>566</v>
      </c>
    </row>
    <row r="402" spans="2:65" s="12" customFormat="1" ht="12">
      <c r="B402" s="156"/>
      <c r="D402" s="157" t="s">
        <v>185</v>
      </c>
      <c r="E402" s="158" t="s">
        <v>1</v>
      </c>
      <c r="F402" s="159" t="s">
        <v>551</v>
      </c>
      <c r="H402" s="160">
        <v>29.7</v>
      </c>
      <c r="I402" s="161"/>
      <c r="L402" s="156"/>
      <c r="M402" s="162"/>
      <c r="T402" s="163"/>
      <c r="AT402" s="158" t="s">
        <v>185</v>
      </c>
      <c r="AU402" s="158" t="s">
        <v>118</v>
      </c>
      <c r="AV402" s="12" t="s">
        <v>118</v>
      </c>
      <c r="AW402" s="12" t="s">
        <v>30</v>
      </c>
      <c r="AX402" s="12" t="s">
        <v>83</v>
      </c>
      <c r="AY402" s="158" t="s">
        <v>177</v>
      </c>
    </row>
    <row r="403" spans="2:65" s="1" customFormat="1" ht="24.25" customHeight="1">
      <c r="B403" s="141"/>
      <c r="C403" s="142" t="s">
        <v>567</v>
      </c>
      <c r="D403" s="142" t="s">
        <v>179</v>
      </c>
      <c r="E403" s="143" t="s">
        <v>568</v>
      </c>
      <c r="F403" s="144" t="s">
        <v>569</v>
      </c>
      <c r="G403" s="145" t="s">
        <v>401</v>
      </c>
      <c r="H403" s="146">
        <v>420.21</v>
      </c>
      <c r="I403" s="147"/>
      <c r="J403" s="148">
        <f>ROUND(I403*H403,2)</f>
        <v>0</v>
      </c>
      <c r="K403" s="149"/>
      <c r="L403" s="32"/>
      <c r="M403" s="150" t="s">
        <v>1</v>
      </c>
      <c r="N403" s="151" t="s">
        <v>41</v>
      </c>
      <c r="P403" s="152">
        <f>O403*H403</f>
        <v>0</v>
      </c>
      <c r="Q403" s="152">
        <v>0</v>
      </c>
      <c r="R403" s="152">
        <f>Q403*H403</f>
        <v>0</v>
      </c>
      <c r="S403" s="152">
        <v>0</v>
      </c>
      <c r="T403" s="153">
        <f>S403*H403</f>
        <v>0</v>
      </c>
      <c r="AR403" s="154" t="s">
        <v>183</v>
      </c>
      <c r="AT403" s="154" t="s">
        <v>179</v>
      </c>
      <c r="AU403" s="154" t="s">
        <v>118</v>
      </c>
      <c r="AY403" s="17" t="s">
        <v>177</v>
      </c>
      <c r="BE403" s="155">
        <f>IF(N403="základná",J403,0)</f>
        <v>0</v>
      </c>
      <c r="BF403" s="155">
        <f>IF(N403="znížená",J403,0)</f>
        <v>0</v>
      </c>
      <c r="BG403" s="155">
        <f>IF(N403="zákl. prenesená",J403,0)</f>
        <v>0</v>
      </c>
      <c r="BH403" s="155">
        <f>IF(N403="zníž. prenesená",J403,0)</f>
        <v>0</v>
      </c>
      <c r="BI403" s="155">
        <f>IF(N403="nulová",J403,0)</f>
        <v>0</v>
      </c>
      <c r="BJ403" s="17" t="s">
        <v>118</v>
      </c>
      <c r="BK403" s="155">
        <f>ROUND(I403*H403,2)</f>
        <v>0</v>
      </c>
      <c r="BL403" s="17" t="s">
        <v>183</v>
      </c>
      <c r="BM403" s="154" t="s">
        <v>570</v>
      </c>
    </row>
    <row r="404" spans="2:65" s="12" customFormat="1" ht="12">
      <c r="B404" s="156"/>
      <c r="D404" s="157" t="s">
        <v>185</v>
      </c>
      <c r="E404" s="158" t="s">
        <v>1</v>
      </c>
      <c r="F404" s="159" t="s">
        <v>571</v>
      </c>
      <c r="H404" s="160">
        <v>420.21</v>
      </c>
      <c r="I404" s="161"/>
      <c r="L404" s="156"/>
      <c r="M404" s="162"/>
      <c r="T404" s="163"/>
      <c r="AT404" s="158" t="s">
        <v>185</v>
      </c>
      <c r="AU404" s="158" t="s">
        <v>118</v>
      </c>
      <c r="AV404" s="12" t="s">
        <v>118</v>
      </c>
      <c r="AW404" s="12" t="s">
        <v>30</v>
      </c>
      <c r="AX404" s="12" t="s">
        <v>75</v>
      </c>
      <c r="AY404" s="158" t="s">
        <v>177</v>
      </c>
    </row>
    <row r="405" spans="2:65" s="13" customFormat="1" ht="12">
      <c r="B405" s="167"/>
      <c r="D405" s="157" t="s">
        <v>185</v>
      </c>
      <c r="E405" s="168" t="s">
        <v>1</v>
      </c>
      <c r="F405" s="169" t="s">
        <v>251</v>
      </c>
      <c r="H405" s="170">
        <v>420.21</v>
      </c>
      <c r="I405" s="171"/>
      <c r="L405" s="167"/>
      <c r="M405" s="172"/>
      <c r="T405" s="173"/>
      <c r="AT405" s="168" t="s">
        <v>185</v>
      </c>
      <c r="AU405" s="168" t="s">
        <v>118</v>
      </c>
      <c r="AV405" s="13" t="s">
        <v>183</v>
      </c>
      <c r="AW405" s="13" t="s">
        <v>30</v>
      </c>
      <c r="AX405" s="13" t="s">
        <v>83</v>
      </c>
      <c r="AY405" s="168" t="s">
        <v>177</v>
      </c>
    </row>
    <row r="406" spans="2:65" s="1" customFormat="1" ht="16.5" customHeight="1">
      <c r="B406" s="141"/>
      <c r="C406" s="142" t="s">
        <v>572</v>
      </c>
      <c r="D406" s="142" t="s">
        <v>179</v>
      </c>
      <c r="E406" s="143" t="s">
        <v>573</v>
      </c>
      <c r="F406" s="144" t="s">
        <v>574</v>
      </c>
      <c r="G406" s="145" t="s">
        <v>116</v>
      </c>
      <c r="H406" s="146">
        <v>18.260000000000002</v>
      </c>
      <c r="I406" s="147"/>
      <c r="J406" s="148">
        <f>ROUND(I406*H406,2)</f>
        <v>0</v>
      </c>
      <c r="K406" s="149"/>
      <c r="L406" s="32"/>
      <c r="M406" s="150" t="s">
        <v>1</v>
      </c>
      <c r="N406" s="151" t="s">
        <v>41</v>
      </c>
      <c r="P406" s="152">
        <f>O406*H406</f>
        <v>0</v>
      </c>
      <c r="Q406" s="152">
        <v>0</v>
      </c>
      <c r="R406" s="152">
        <f>Q406*H406</f>
        <v>0</v>
      </c>
      <c r="S406" s="152">
        <v>0</v>
      </c>
      <c r="T406" s="153">
        <f>S406*H406</f>
        <v>0</v>
      </c>
      <c r="AR406" s="154" t="s">
        <v>183</v>
      </c>
      <c r="AT406" s="154" t="s">
        <v>179</v>
      </c>
      <c r="AU406" s="154" t="s">
        <v>118</v>
      </c>
      <c r="AY406" s="17" t="s">
        <v>177</v>
      </c>
      <c r="BE406" s="155">
        <f>IF(N406="základná",J406,0)</f>
        <v>0</v>
      </c>
      <c r="BF406" s="155">
        <f>IF(N406="znížená",J406,0)</f>
        <v>0</v>
      </c>
      <c r="BG406" s="155">
        <f>IF(N406="zákl. prenesená",J406,0)</f>
        <v>0</v>
      </c>
      <c r="BH406" s="155">
        <f>IF(N406="zníž. prenesená",J406,0)</f>
        <v>0</v>
      </c>
      <c r="BI406" s="155">
        <f>IF(N406="nulová",J406,0)</f>
        <v>0</v>
      </c>
      <c r="BJ406" s="17" t="s">
        <v>118</v>
      </c>
      <c r="BK406" s="155">
        <f>ROUND(I406*H406,2)</f>
        <v>0</v>
      </c>
      <c r="BL406" s="17" t="s">
        <v>183</v>
      </c>
      <c r="BM406" s="154" t="s">
        <v>575</v>
      </c>
    </row>
    <row r="407" spans="2:65" s="12" customFormat="1" ht="12">
      <c r="B407" s="156"/>
      <c r="D407" s="157" t="s">
        <v>185</v>
      </c>
      <c r="E407" s="158" t="s">
        <v>1</v>
      </c>
      <c r="F407" s="159" t="s">
        <v>576</v>
      </c>
      <c r="H407" s="160">
        <v>18.260000000000002</v>
      </c>
      <c r="I407" s="161"/>
      <c r="L407" s="156"/>
      <c r="M407" s="162"/>
      <c r="T407" s="163"/>
      <c r="AT407" s="158" t="s">
        <v>185</v>
      </c>
      <c r="AU407" s="158" t="s">
        <v>118</v>
      </c>
      <c r="AV407" s="12" t="s">
        <v>118</v>
      </c>
      <c r="AW407" s="12" t="s">
        <v>30</v>
      </c>
      <c r="AX407" s="12" t="s">
        <v>75</v>
      </c>
      <c r="AY407" s="158" t="s">
        <v>177</v>
      </c>
    </row>
    <row r="408" spans="2:65" s="13" customFormat="1" ht="12">
      <c r="B408" s="167"/>
      <c r="D408" s="157" t="s">
        <v>185</v>
      </c>
      <c r="E408" s="168" t="s">
        <v>1</v>
      </c>
      <c r="F408" s="169" t="s">
        <v>251</v>
      </c>
      <c r="H408" s="170">
        <v>18.260000000000002</v>
      </c>
      <c r="I408" s="171"/>
      <c r="L408" s="167"/>
      <c r="M408" s="172"/>
      <c r="T408" s="173"/>
      <c r="AT408" s="168" t="s">
        <v>185</v>
      </c>
      <c r="AU408" s="168" t="s">
        <v>118</v>
      </c>
      <c r="AV408" s="13" t="s">
        <v>183</v>
      </c>
      <c r="AW408" s="13" t="s">
        <v>30</v>
      </c>
      <c r="AX408" s="13" t="s">
        <v>83</v>
      </c>
      <c r="AY408" s="168" t="s">
        <v>177</v>
      </c>
    </row>
    <row r="409" spans="2:65" s="1" customFormat="1" ht="33" customHeight="1">
      <c r="B409" s="141"/>
      <c r="C409" s="142" t="s">
        <v>577</v>
      </c>
      <c r="D409" s="142" t="s">
        <v>179</v>
      </c>
      <c r="E409" s="143" t="s">
        <v>578</v>
      </c>
      <c r="F409" s="144" t="s">
        <v>579</v>
      </c>
      <c r="G409" s="145" t="s">
        <v>116</v>
      </c>
      <c r="H409" s="146">
        <v>29.7</v>
      </c>
      <c r="I409" s="147"/>
      <c r="J409" s="148">
        <f>ROUND(I409*H409,2)</f>
        <v>0</v>
      </c>
      <c r="K409" s="149"/>
      <c r="L409" s="32"/>
      <c r="M409" s="150" t="s">
        <v>1</v>
      </c>
      <c r="N409" s="151" t="s">
        <v>41</v>
      </c>
      <c r="P409" s="152">
        <f>O409*H409</f>
        <v>0</v>
      </c>
      <c r="Q409" s="152">
        <v>1.431E-2</v>
      </c>
      <c r="R409" s="152">
        <f>Q409*H409</f>
        <v>0.42500699999999997</v>
      </c>
      <c r="S409" s="152">
        <v>0</v>
      </c>
      <c r="T409" s="153">
        <f>S409*H409</f>
        <v>0</v>
      </c>
      <c r="AR409" s="154" t="s">
        <v>183</v>
      </c>
      <c r="AT409" s="154" t="s">
        <v>179</v>
      </c>
      <c r="AU409" s="154" t="s">
        <v>118</v>
      </c>
      <c r="AY409" s="17" t="s">
        <v>177</v>
      </c>
      <c r="BE409" s="155">
        <f>IF(N409="základná",J409,0)</f>
        <v>0</v>
      </c>
      <c r="BF409" s="155">
        <f>IF(N409="znížená",J409,0)</f>
        <v>0</v>
      </c>
      <c r="BG409" s="155">
        <f>IF(N409="zákl. prenesená",J409,0)</f>
        <v>0</v>
      </c>
      <c r="BH409" s="155">
        <f>IF(N409="zníž. prenesená",J409,0)</f>
        <v>0</v>
      </c>
      <c r="BI409" s="155">
        <f>IF(N409="nulová",J409,0)</f>
        <v>0</v>
      </c>
      <c r="BJ409" s="17" t="s">
        <v>118</v>
      </c>
      <c r="BK409" s="155">
        <f>ROUND(I409*H409,2)</f>
        <v>0</v>
      </c>
      <c r="BL409" s="17" t="s">
        <v>183</v>
      </c>
      <c r="BM409" s="154" t="s">
        <v>580</v>
      </c>
    </row>
    <row r="410" spans="2:65" s="12" customFormat="1" ht="12">
      <c r="B410" s="156"/>
      <c r="D410" s="157" t="s">
        <v>185</v>
      </c>
      <c r="E410" s="158" t="s">
        <v>1</v>
      </c>
      <c r="F410" s="159" t="s">
        <v>581</v>
      </c>
      <c r="H410" s="160">
        <v>29.7</v>
      </c>
      <c r="I410" s="161"/>
      <c r="L410" s="156"/>
      <c r="M410" s="162"/>
      <c r="T410" s="163"/>
      <c r="AT410" s="158" t="s">
        <v>185</v>
      </c>
      <c r="AU410" s="158" t="s">
        <v>118</v>
      </c>
      <c r="AV410" s="12" t="s">
        <v>118</v>
      </c>
      <c r="AW410" s="12" t="s">
        <v>30</v>
      </c>
      <c r="AX410" s="12" t="s">
        <v>83</v>
      </c>
      <c r="AY410" s="158" t="s">
        <v>177</v>
      </c>
    </row>
    <row r="411" spans="2:65" s="1" customFormat="1" ht="33" customHeight="1">
      <c r="B411" s="141"/>
      <c r="C411" s="142" t="s">
        <v>582</v>
      </c>
      <c r="D411" s="142" t="s">
        <v>179</v>
      </c>
      <c r="E411" s="143" t="s">
        <v>583</v>
      </c>
      <c r="F411" s="144" t="s">
        <v>584</v>
      </c>
      <c r="G411" s="145" t="s">
        <v>116</v>
      </c>
      <c r="H411" s="146">
        <v>432.96499999999997</v>
      </c>
      <c r="I411" s="147"/>
      <c r="J411" s="148">
        <f>ROUND(I411*H411,2)</f>
        <v>0</v>
      </c>
      <c r="K411" s="149"/>
      <c r="L411" s="32"/>
      <c r="M411" s="150" t="s">
        <v>1</v>
      </c>
      <c r="N411" s="151" t="s">
        <v>41</v>
      </c>
      <c r="P411" s="152">
        <f>O411*H411</f>
        <v>0</v>
      </c>
      <c r="Q411" s="152">
        <v>3.737E-2</v>
      </c>
      <c r="R411" s="152">
        <f>Q411*H411</f>
        <v>16.179902049999999</v>
      </c>
      <c r="S411" s="152">
        <v>0</v>
      </c>
      <c r="T411" s="153">
        <f>S411*H411</f>
        <v>0</v>
      </c>
      <c r="AR411" s="154" t="s">
        <v>183</v>
      </c>
      <c r="AT411" s="154" t="s">
        <v>179</v>
      </c>
      <c r="AU411" s="154" t="s">
        <v>118</v>
      </c>
      <c r="AY411" s="17" t="s">
        <v>177</v>
      </c>
      <c r="BE411" s="155">
        <f>IF(N411="základná",J411,0)</f>
        <v>0</v>
      </c>
      <c r="BF411" s="155">
        <f>IF(N411="znížená",J411,0)</f>
        <v>0</v>
      </c>
      <c r="BG411" s="155">
        <f>IF(N411="zákl. prenesená",J411,0)</f>
        <v>0</v>
      </c>
      <c r="BH411" s="155">
        <f>IF(N411="zníž. prenesená",J411,0)</f>
        <v>0</v>
      </c>
      <c r="BI411" s="155">
        <f>IF(N411="nulová",J411,0)</f>
        <v>0</v>
      </c>
      <c r="BJ411" s="17" t="s">
        <v>118</v>
      </c>
      <c r="BK411" s="155">
        <f>ROUND(I411*H411,2)</f>
        <v>0</v>
      </c>
      <c r="BL411" s="17" t="s">
        <v>183</v>
      </c>
      <c r="BM411" s="154" t="s">
        <v>585</v>
      </c>
    </row>
    <row r="412" spans="2:65" s="12" customFormat="1" ht="12">
      <c r="B412" s="156"/>
      <c r="D412" s="157" t="s">
        <v>185</v>
      </c>
      <c r="E412" s="158" t="s">
        <v>1</v>
      </c>
      <c r="F412" s="159" t="s">
        <v>586</v>
      </c>
      <c r="H412" s="160">
        <v>595.81500000000005</v>
      </c>
      <c r="I412" s="161"/>
      <c r="L412" s="156"/>
      <c r="M412" s="162"/>
      <c r="T412" s="163"/>
      <c r="AT412" s="158" t="s">
        <v>185</v>
      </c>
      <c r="AU412" s="158" t="s">
        <v>118</v>
      </c>
      <c r="AV412" s="12" t="s">
        <v>118</v>
      </c>
      <c r="AW412" s="12" t="s">
        <v>30</v>
      </c>
      <c r="AX412" s="12" t="s">
        <v>75</v>
      </c>
      <c r="AY412" s="158" t="s">
        <v>177</v>
      </c>
    </row>
    <row r="413" spans="2:65" s="12" customFormat="1" ht="12">
      <c r="B413" s="156"/>
      <c r="D413" s="157" t="s">
        <v>185</v>
      </c>
      <c r="E413" s="158" t="s">
        <v>1</v>
      </c>
      <c r="F413" s="159" t="s">
        <v>587</v>
      </c>
      <c r="H413" s="160">
        <v>21.9</v>
      </c>
      <c r="I413" s="161"/>
      <c r="L413" s="156"/>
      <c r="M413" s="162"/>
      <c r="T413" s="163"/>
      <c r="AT413" s="158" t="s">
        <v>185</v>
      </c>
      <c r="AU413" s="158" t="s">
        <v>118</v>
      </c>
      <c r="AV413" s="12" t="s">
        <v>118</v>
      </c>
      <c r="AW413" s="12" t="s">
        <v>30</v>
      </c>
      <c r="AX413" s="12" t="s">
        <v>75</v>
      </c>
      <c r="AY413" s="158" t="s">
        <v>177</v>
      </c>
    </row>
    <row r="414" spans="2:65" s="12" customFormat="1" ht="12">
      <c r="B414" s="156"/>
      <c r="D414" s="157" t="s">
        <v>185</v>
      </c>
      <c r="E414" s="158" t="s">
        <v>1</v>
      </c>
      <c r="F414" s="159" t="s">
        <v>588</v>
      </c>
      <c r="H414" s="160">
        <v>-184.75</v>
      </c>
      <c r="I414" s="161"/>
      <c r="L414" s="156"/>
      <c r="M414" s="162"/>
      <c r="T414" s="163"/>
      <c r="AT414" s="158" t="s">
        <v>185</v>
      </c>
      <c r="AU414" s="158" t="s">
        <v>118</v>
      </c>
      <c r="AV414" s="12" t="s">
        <v>118</v>
      </c>
      <c r="AW414" s="12" t="s">
        <v>30</v>
      </c>
      <c r="AX414" s="12" t="s">
        <v>75</v>
      </c>
      <c r="AY414" s="158" t="s">
        <v>177</v>
      </c>
    </row>
    <row r="415" spans="2:65" s="13" customFormat="1" ht="12">
      <c r="B415" s="167"/>
      <c r="D415" s="157" t="s">
        <v>185</v>
      </c>
      <c r="E415" s="168" t="s">
        <v>1</v>
      </c>
      <c r="F415" s="169" t="s">
        <v>251</v>
      </c>
      <c r="H415" s="170">
        <v>432.96499999999997</v>
      </c>
      <c r="I415" s="171"/>
      <c r="L415" s="167"/>
      <c r="M415" s="172"/>
      <c r="T415" s="173"/>
      <c r="AT415" s="168" t="s">
        <v>185</v>
      </c>
      <c r="AU415" s="168" t="s">
        <v>118</v>
      </c>
      <c r="AV415" s="13" t="s">
        <v>183</v>
      </c>
      <c r="AW415" s="13" t="s">
        <v>30</v>
      </c>
      <c r="AX415" s="13" t="s">
        <v>83</v>
      </c>
      <c r="AY415" s="168" t="s">
        <v>177</v>
      </c>
    </row>
    <row r="416" spans="2:65" s="1" customFormat="1" ht="33" customHeight="1">
      <c r="B416" s="141"/>
      <c r="C416" s="142" t="s">
        <v>589</v>
      </c>
      <c r="D416" s="142" t="s">
        <v>179</v>
      </c>
      <c r="E416" s="143" t="s">
        <v>590</v>
      </c>
      <c r="F416" s="144" t="s">
        <v>591</v>
      </c>
      <c r="G416" s="145" t="s">
        <v>116</v>
      </c>
      <c r="H416" s="146">
        <v>6.2</v>
      </c>
      <c r="I416" s="147"/>
      <c r="J416" s="148">
        <f>ROUND(I416*H416,2)</f>
        <v>0</v>
      </c>
      <c r="K416" s="149"/>
      <c r="L416" s="32"/>
      <c r="M416" s="150" t="s">
        <v>1</v>
      </c>
      <c r="N416" s="151" t="s">
        <v>41</v>
      </c>
      <c r="P416" s="152">
        <f>O416*H416</f>
        <v>0</v>
      </c>
      <c r="Q416" s="152">
        <v>4.4729999999999999E-2</v>
      </c>
      <c r="R416" s="152">
        <f>Q416*H416</f>
        <v>0.27732600000000002</v>
      </c>
      <c r="S416" s="152">
        <v>0</v>
      </c>
      <c r="T416" s="153">
        <f>S416*H416</f>
        <v>0</v>
      </c>
      <c r="AR416" s="154" t="s">
        <v>183</v>
      </c>
      <c r="AT416" s="154" t="s">
        <v>179</v>
      </c>
      <c r="AU416" s="154" t="s">
        <v>118</v>
      </c>
      <c r="AY416" s="17" t="s">
        <v>177</v>
      </c>
      <c r="BE416" s="155">
        <f>IF(N416="základná",J416,0)</f>
        <v>0</v>
      </c>
      <c r="BF416" s="155">
        <f>IF(N416="znížená",J416,0)</f>
        <v>0</v>
      </c>
      <c r="BG416" s="155">
        <f>IF(N416="zákl. prenesená",J416,0)</f>
        <v>0</v>
      </c>
      <c r="BH416" s="155">
        <f>IF(N416="zníž. prenesená",J416,0)</f>
        <v>0</v>
      </c>
      <c r="BI416" s="155">
        <f>IF(N416="nulová",J416,0)</f>
        <v>0</v>
      </c>
      <c r="BJ416" s="17" t="s">
        <v>118</v>
      </c>
      <c r="BK416" s="155">
        <f>ROUND(I416*H416,2)</f>
        <v>0</v>
      </c>
      <c r="BL416" s="17" t="s">
        <v>183</v>
      </c>
      <c r="BM416" s="154" t="s">
        <v>592</v>
      </c>
    </row>
    <row r="417" spans="2:65" s="12" customFormat="1" ht="12">
      <c r="B417" s="156"/>
      <c r="D417" s="157" t="s">
        <v>185</v>
      </c>
      <c r="E417" s="158" t="s">
        <v>1</v>
      </c>
      <c r="F417" s="159" t="s">
        <v>553</v>
      </c>
      <c r="H417" s="160">
        <v>6.2</v>
      </c>
      <c r="I417" s="161"/>
      <c r="L417" s="156"/>
      <c r="M417" s="162"/>
      <c r="T417" s="163"/>
      <c r="AT417" s="158" t="s">
        <v>185</v>
      </c>
      <c r="AU417" s="158" t="s">
        <v>118</v>
      </c>
      <c r="AV417" s="12" t="s">
        <v>118</v>
      </c>
      <c r="AW417" s="12" t="s">
        <v>30</v>
      </c>
      <c r="AX417" s="12" t="s">
        <v>83</v>
      </c>
      <c r="AY417" s="158" t="s">
        <v>177</v>
      </c>
    </row>
    <row r="418" spans="2:65" s="1" customFormat="1" ht="33" customHeight="1">
      <c r="B418" s="141"/>
      <c r="C418" s="142" t="s">
        <v>593</v>
      </c>
      <c r="D418" s="142" t="s">
        <v>179</v>
      </c>
      <c r="E418" s="143" t="s">
        <v>594</v>
      </c>
      <c r="F418" s="144" t="s">
        <v>595</v>
      </c>
      <c r="G418" s="145" t="s">
        <v>116</v>
      </c>
      <c r="H418" s="146">
        <v>78.14</v>
      </c>
      <c r="I418" s="147"/>
      <c r="J418" s="148">
        <f>ROUND(I418*H418,2)</f>
        <v>0</v>
      </c>
      <c r="K418" s="149"/>
      <c r="L418" s="32"/>
      <c r="M418" s="150" t="s">
        <v>1</v>
      </c>
      <c r="N418" s="151" t="s">
        <v>41</v>
      </c>
      <c r="P418" s="152">
        <f>O418*H418</f>
        <v>0</v>
      </c>
      <c r="Q418" s="152">
        <v>1.7510000000000001E-2</v>
      </c>
      <c r="R418" s="152">
        <f>Q418*H418</f>
        <v>1.3682314000000002</v>
      </c>
      <c r="S418" s="152">
        <v>0</v>
      </c>
      <c r="T418" s="153">
        <f>S418*H418</f>
        <v>0</v>
      </c>
      <c r="AR418" s="154" t="s">
        <v>183</v>
      </c>
      <c r="AT418" s="154" t="s">
        <v>179</v>
      </c>
      <c r="AU418" s="154" t="s">
        <v>118</v>
      </c>
      <c r="AY418" s="17" t="s">
        <v>177</v>
      </c>
      <c r="BE418" s="155">
        <f>IF(N418="základná",J418,0)</f>
        <v>0</v>
      </c>
      <c r="BF418" s="155">
        <f>IF(N418="znížená",J418,0)</f>
        <v>0</v>
      </c>
      <c r="BG418" s="155">
        <f>IF(N418="zákl. prenesená",J418,0)</f>
        <v>0</v>
      </c>
      <c r="BH418" s="155">
        <f>IF(N418="zníž. prenesená",J418,0)</f>
        <v>0</v>
      </c>
      <c r="BI418" s="155">
        <f>IF(N418="nulová",J418,0)</f>
        <v>0</v>
      </c>
      <c r="BJ418" s="17" t="s">
        <v>118</v>
      </c>
      <c r="BK418" s="155">
        <f>ROUND(I418*H418,2)</f>
        <v>0</v>
      </c>
      <c r="BL418" s="17" t="s">
        <v>183</v>
      </c>
      <c r="BM418" s="154" t="s">
        <v>596</v>
      </c>
    </row>
    <row r="419" spans="2:65" s="12" customFormat="1" ht="12">
      <c r="B419" s="156"/>
      <c r="D419" s="157" t="s">
        <v>185</v>
      </c>
      <c r="E419" s="158" t="s">
        <v>1</v>
      </c>
      <c r="F419" s="159" t="s">
        <v>554</v>
      </c>
      <c r="H419" s="160">
        <v>78.14</v>
      </c>
      <c r="I419" s="161"/>
      <c r="L419" s="156"/>
      <c r="M419" s="162"/>
      <c r="T419" s="163"/>
      <c r="AT419" s="158" t="s">
        <v>185</v>
      </c>
      <c r="AU419" s="158" t="s">
        <v>118</v>
      </c>
      <c r="AV419" s="12" t="s">
        <v>118</v>
      </c>
      <c r="AW419" s="12" t="s">
        <v>30</v>
      </c>
      <c r="AX419" s="12" t="s">
        <v>83</v>
      </c>
      <c r="AY419" s="158" t="s">
        <v>177</v>
      </c>
    </row>
    <row r="420" spans="2:65" s="1" customFormat="1" ht="24.25" customHeight="1">
      <c r="B420" s="141"/>
      <c r="C420" s="142" t="s">
        <v>597</v>
      </c>
      <c r="D420" s="142" t="s">
        <v>179</v>
      </c>
      <c r="E420" s="143" t="s">
        <v>598</v>
      </c>
      <c r="F420" s="144" t="s">
        <v>599</v>
      </c>
      <c r="G420" s="145" t="s">
        <v>116</v>
      </c>
      <c r="H420" s="146">
        <v>854.23</v>
      </c>
      <c r="I420" s="147"/>
      <c r="J420" s="148">
        <f>ROUND(I420*H420,2)</f>
        <v>0</v>
      </c>
      <c r="K420" s="149"/>
      <c r="L420" s="32"/>
      <c r="M420" s="150" t="s">
        <v>1</v>
      </c>
      <c r="N420" s="151" t="s">
        <v>41</v>
      </c>
      <c r="P420" s="152">
        <f>O420*H420</f>
        <v>0</v>
      </c>
      <c r="Q420" s="152">
        <v>0</v>
      </c>
      <c r="R420" s="152">
        <f>Q420*H420</f>
        <v>0</v>
      </c>
      <c r="S420" s="152">
        <v>0</v>
      </c>
      <c r="T420" s="153">
        <f>S420*H420</f>
        <v>0</v>
      </c>
      <c r="AR420" s="154" t="s">
        <v>183</v>
      </c>
      <c r="AT420" s="154" t="s">
        <v>179</v>
      </c>
      <c r="AU420" s="154" t="s">
        <v>118</v>
      </c>
      <c r="AY420" s="17" t="s">
        <v>177</v>
      </c>
      <c r="BE420" s="155">
        <f>IF(N420="základná",J420,0)</f>
        <v>0</v>
      </c>
      <c r="BF420" s="155">
        <f>IF(N420="znížená",J420,0)</f>
        <v>0</v>
      </c>
      <c r="BG420" s="155">
        <f>IF(N420="zákl. prenesená",J420,0)</f>
        <v>0</v>
      </c>
      <c r="BH420" s="155">
        <f>IF(N420="zníž. prenesená",J420,0)</f>
        <v>0</v>
      </c>
      <c r="BI420" s="155">
        <f>IF(N420="nulová",J420,0)</f>
        <v>0</v>
      </c>
      <c r="BJ420" s="17" t="s">
        <v>118</v>
      </c>
      <c r="BK420" s="155">
        <f>ROUND(I420*H420,2)</f>
        <v>0</v>
      </c>
      <c r="BL420" s="17" t="s">
        <v>183</v>
      </c>
      <c r="BM420" s="154" t="s">
        <v>600</v>
      </c>
    </row>
    <row r="421" spans="2:65" s="12" customFormat="1" ht="12">
      <c r="B421" s="156"/>
      <c r="D421" s="157" t="s">
        <v>185</v>
      </c>
      <c r="E421" s="158" t="s">
        <v>1</v>
      </c>
      <c r="F421" s="159" t="s">
        <v>126</v>
      </c>
      <c r="H421" s="160">
        <v>428.23</v>
      </c>
      <c r="I421" s="161"/>
      <c r="L421" s="156"/>
      <c r="M421" s="162"/>
      <c r="T421" s="163"/>
      <c r="AT421" s="158" t="s">
        <v>185</v>
      </c>
      <c r="AU421" s="158" t="s">
        <v>118</v>
      </c>
      <c r="AV421" s="12" t="s">
        <v>118</v>
      </c>
      <c r="AW421" s="12" t="s">
        <v>30</v>
      </c>
      <c r="AX421" s="12" t="s">
        <v>75</v>
      </c>
      <c r="AY421" s="158" t="s">
        <v>177</v>
      </c>
    </row>
    <row r="422" spans="2:65" s="12" customFormat="1" ht="12">
      <c r="B422" s="156"/>
      <c r="D422" s="157" t="s">
        <v>185</v>
      </c>
      <c r="E422" s="158" t="s">
        <v>1</v>
      </c>
      <c r="F422" s="159" t="s">
        <v>129</v>
      </c>
      <c r="H422" s="160">
        <v>426</v>
      </c>
      <c r="I422" s="161"/>
      <c r="L422" s="156"/>
      <c r="M422" s="162"/>
      <c r="T422" s="163"/>
      <c r="AT422" s="158" t="s">
        <v>185</v>
      </c>
      <c r="AU422" s="158" t="s">
        <v>118</v>
      </c>
      <c r="AV422" s="12" t="s">
        <v>118</v>
      </c>
      <c r="AW422" s="12" t="s">
        <v>30</v>
      </c>
      <c r="AX422" s="12" t="s">
        <v>75</v>
      </c>
      <c r="AY422" s="158" t="s">
        <v>177</v>
      </c>
    </row>
    <row r="423" spans="2:65" s="13" customFormat="1" ht="12">
      <c r="B423" s="167"/>
      <c r="D423" s="157" t="s">
        <v>185</v>
      </c>
      <c r="E423" s="168" t="s">
        <v>1</v>
      </c>
      <c r="F423" s="169" t="s">
        <v>251</v>
      </c>
      <c r="H423" s="170">
        <v>854.23</v>
      </c>
      <c r="I423" s="171"/>
      <c r="L423" s="167"/>
      <c r="M423" s="172"/>
      <c r="T423" s="173"/>
      <c r="AT423" s="168" t="s">
        <v>185</v>
      </c>
      <c r="AU423" s="168" t="s">
        <v>118</v>
      </c>
      <c r="AV423" s="13" t="s">
        <v>183</v>
      </c>
      <c r="AW423" s="13" t="s">
        <v>30</v>
      </c>
      <c r="AX423" s="13" t="s">
        <v>83</v>
      </c>
      <c r="AY423" s="168" t="s">
        <v>177</v>
      </c>
    </row>
    <row r="424" spans="2:65" s="1" customFormat="1" ht="16.5" customHeight="1">
      <c r="B424" s="141"/>
      <c r="C424" s="187" t="s">
        <v>601</v>
      </c>
      <c r="D424" s="187" t="s">
        <v>478</v>
      </c>
      <c r="E424" s="188" t="s">
        <v>602</v>
      </c>
      <c r="F424" s="189" t="s">
        <v>603</v>
      </c>
      <c r="G424" s="190" t="s">
        <v>116</v>
      </c>
      <c r="H424" s="191">
        <v>982.36500000000001</v>
      </c>
      <c r="I424" s="192"/>
      <c r="J424" s="193">
        <f>ROUND(I424*H424,2)</f>
        <v>0</v>
      </c>
      <c r="K424" s="194"/>
      <c r="L424" s="195"/>
      <c r="M424" s="196" t="s">
        <v>1</v>
      </c>
      <c r="N424" s="197" t="s">
        <v>41</v>
      </c>
      <c r="P424" s="152">
        <f>O424*H424</f>
        <v>0</v>
      </c>
      <c r="Q424" s="152">
        <v>1E-4</v>
      </c>
      <c r="R424" s="152">
        <f>Q424*H424</f>
        <v>9.8236500000000004E-2</v>
      </c>
      <c r="S424" s="152">
        <v>0</v>
      </c>
      <c r="T424" s="153">
        <f>S424*H424</f>
        <v>0</v>
      </c>
      <c r="AR424" s="154" t="s">
        <v>215</v>
      </c>
      <c r="AT424" s="154" t="s">
        <v>478</v>
      </c>
      <c r="AU424" s="154" t="s">
        <v>118</v>
      </c>
      <c r="AY424" s="17" t="s">
        <v>177</v>
      </c>
      <c r="BE424" s="155">
        <f>IF(N424="základná",J424,0)</f>
        <v>0</v>
      </c>
      <c r="BF424" s="155">
        <f>IF(N424="znížená",J424,0)</f>
        <v>0</v>
      </c>
      <c r="BG424" s="155">
        <f>IF(N424="zákl. prenesená",J424,0)</f>
        <v>0</v>
      </c>
      <c r="BH424" s="155">
        <f>IF(N424="zníž. prenesená",J424,0)</f>
        <v>0</v>
      </c>
      <c r="BI424" s="155">
        <f>IF(N424="nulová",J424,0)</f>
        <v>0</v>
      </c>
      <c r="BJ424" s="17" t="s">
        <v>118</v>
      </c>
      <c r="BK424" s="155">
        <f>ROUND(I424*H424,2)</f>
        <v>0</v>
      </c>
      <c r="BL424" s="17" t="s">
        <v>183</v>
      </c>
      <c r="BM424" s="154" t="s">
        <v>604</v>
      </c>
    </row>
    <row r="425" spans="2:65" s="1" customFormat="1" ht="16.5" customHeight="1">
      <c r="B425" s="141"/>
      <c r="C425" s="142" t="s">
        <v>605</v>
      </c>
      <c r="D425" s="142" t="s">
        <v>179</v>
      </c>
      <c r="E425" s="143" t="s">
        <v>606</v>
      </c>
      <c r="F425" s="144" t="s">
        <v>607</v>
      </c>
      <c r="G425" s="145" t="s">
        <v>401</v>
      </c>
      <c r="H425" s="146">
        <v>320.5</v>
      </c>
      <c r="I425" s="147"/>
      <c r="J425" s="148">
        <f>ROUND(I425*H425,2)</f>
        <v>0</v>
      </c>
      <c r="K425" s="149"/>
      <c r="L425" s="32"/>
      <c r="M425" s="150" t="s">
        <v>1</v>
      </c>
      <c r="N425" s="151" t="s">
        <v>41</v>
      </c>
      <c r="P425" s="152">
        <f>O425*H425</f>
        <v>0</v>
      </c>
      <c r="Q425" s="152">
        <v>0</v>
      </c>
      <c r="R425" s="152">
        <f>Q425*H425</f>
        <v>0</v>
      </c>
      <c r="S425" s="152">
        <v>0</v>
      </c>
      <c r="T425" s="153">
        <f>S425*H425</f>
        <v>0</v>
      </c>
      <c r="AR425" s="154" t="s">
        <v>183</v>
      </c>
      <c r="AT425" s="154" t="s">
        <v>179</v>
      </c>
      <c r="AU425" s="154" t="s">
        <v>118</v>
      </c>
      <c r="AY425" s="17" t="s">
        <v>177</v>
      </c>
      <c r="BE425" s="155">
        <f>IF(N425="základná",J425,0)</f>
        <v>0</v>
      </c>
      <c r="BF425" s="155">
        <f>IF(N425="znížená",J425,0)</f>
        <v>0</v>
      </c>
      <c r="BG425" s="155">
        <f>IF(N425="zákl. prenesená",J425,0)</f>
        <v>0</v>
      </c>
      <c r="BH425" s="155">
        <f>IF(N425="zníž. prenesená",J425,0)</f>
        <v>0</v>
      </c>
      <c r="BI425" s="155">
        <f>IF(N425="nulová",J425,0)</f>
        <v>0</v>
      </c>
      <c r="BJ425" s="17" t="s">
        <v>118</v>
      </c>
      <c r="BK425" s="155">
        <f>ROUND(I425*H425,2)</f>
        <v>0</v>
      </c>
      <c r="BL425" s="17" t="s">
        <v>183</v>
      </c>
      <c r="BM425" s="154" t="s">
        <v>608</v>
      </c>
    </row>
    <row r="426" spans="2:65" s="12" customFormat="1" ht="36">
      <c r="B426" s="156"/>
      <c r="D426" s="157" t="s">
        <v>185</v>
      </c>
      <c r="E426" s="158" t="s">
        <v>1</v>
      </c>
      <c r="F426" s="159" t="s">
        <v>609</v>
      </c>
      <c r="H426" s="160">
        <v>305.7</v>
      </c>
      <c r="I426" s="161"/>
      <c r="L426" s="156"/>
      <c r="M426" s="162"/>
      <c r="T426" s="163"/>
      <c r="AT426" s="158" t="s">
        <v>185</v>
      </c>
      <c r="AU426" s="158" t="s">
        <v>118</v>
      </c>
      <c r="AV426" s="12" t="s">
        <v>118</v>
      </c>
      <c r="AW426" s="12" t="s">
        <v>30</v>
      </c>
      <c r="AX426" s="12" t="s">
        <v>75</v>
      </c>
      <c r="AY426" s="158" t="s">
        <v>177</v>
      </c>
    </row>
    <row r="427" spans="2:65" s="12" customFormat="1" ht="36">
      <c r="B427" s="156"/>
      <c r="D427" s="157" t="s">
        <v>185</v>
      </c>
      <c r="E427" s="158" t="s">
        <v>1</v>
      </c>
      <c r="F427" s="159" t="s">
        <v>610</v>
      </c>
      <c r="H427" s="160">
        <v>320.5</v>
      </c>
      <c r="I427" s="161"/>
      <c r="L427" s="156"/>
      <c r="M427" s="162"/>
      <c r="T427" s="163"/>
      <c r="AT427" s="158" t="s">
        <v>185</v>
      </c>
      <c r="AU427" s="158" t="s">
        <v>118</v>
      </c>
      <c r="AV427" s="12" t="s">
        <v>118</v>
      </c>
      <c r="AW427" s="12" t="s">
        <v>30</v>
      </c>
      <c r="AX427" s="12" t="s">
        <v>83</v>
      </c>
      <c r="AY427" s="158" t="s">
        <v>177</v>
      </c>
    </row>
    <row r="428" spans="2:65" s="1" customFormat="1" ht="33" customHeight="1">
      <c r="B428" s="141"/>
      <c r="C428" s="187" t="s">
        <v>611</v>
      </c>
      <c r="D428" s="187" t="s">
        <v>478</v>
      </c>
      <c r="E428" s="188" t="s">
        <v>612</v>
      </c>
      <c r="F428" s="189" t="s">
        <v>613</v>
      </c>
      <c r="G428" s="190" t="s">
        <v>401</v>
      </c>
      <c r="H428" s="191">
        <v>323.70499999999998</v>
      </c>
      <c r="I428" s="192"/>
      <c r="J428" s="193">
        <f>ROUND(I428*H428,2)</f>
        <v>0</v>
      </c>
      <c r="K428" s="194"/>
      <c r="L428" s="195"/>
      <c r="M428" s="196" t="s">
        <v>1</v>
      </c>
      <c r="N428" s="197" t="s">
        <v>41</v>
      </c>
      <c r="P428" s="152">
        <f>O428*H428</f>
        <v>0</v>
      </c>
      <c r="Q428" s="152">
        <v>1.6000000000000001E-4</v>
      </c>
      <c r="R428" s="152">
        <f>Q428*H428</f>
        <v>5.17928E-2</v>
      </c>
      <c r="S428" s="152">
        <v>0</v>
      </c>
      <c r="T428" s="153">
        <f>S428*H428</f>
        <v>0</v>
      </c>
      <c r="AR428" s="154" t="s">
        <v>215</v>
      </c>
      <c r="AT428" s="154" t="s">
        <v>478</v>
      </c>
      <c r="AU428" s="154" t="s">
        <v>118</v>
      </c>
      <c r="AY428" s="17" t="s">
        <v>177</v>
      </c>
      <c r="BE428" s="155">
        <f>IF(N428="základná",J428,0)</f>
        <v>0</v>
      </c>
      <c r="BF428" s="155">
        <f>IF(N428="znížená",J428,0)</f>
        <v>0</v>
      </c>
      <c r="BG428" s="155">
        <f>IF(N428="zákl. prenesená",J428,0)</f>
        <v>0</v>
      </c>
      <c r="BH428" s="155">
        <f>IF(N428="zníž. prenesená",J428,0)</f>
        <v>0</v>
      </c>
      <c r="BI428" s="155">
        <f>IF(N428="nulová",J428,0)</f>
        <v>0</v>
      </c>
      <c r="BJ428" s="17" t="s">
        <v>118</v>
      </c>
      <c r="BK428" s="155">
        <f>ROUND(I428*H428,2)</f>
        <v>0</v>
      </c>
      <c r="BL428" s="17" t="s">
        <v>183</v>
      </c>
      <c r="BM428" s="154" t="s">
        <v>614</v>
      </c>
    </row>
    <row r="429" spans="2:65" s="1" customFormat="1" ht="33" customHeight="1">
      <c r="B429" s="141"/>
      <c r="C429" s="142" t="s">
        <v>615</v>
      </c>
      <c r="D429" s="142" t="s">
        <v>179</v>
      </c>
      <c r="E429" s="143" t="s">
        <v>616</v>
      </c>
      <c r="F429" s="144" t="s">
        <v>617</v>
      </c>
      <c r="G429" s="145" t="s">
        <v>116</v>
      </c>
      <c r="H429" s="146">
        <v>854.23</v>
      </c>
      <c r="I429" s="147"/>
      <c r="J429" s="148">
        <f>ROUND(I429*H429,2)</f>
        <v>0</v>
      </c>
      <c r="K429" s="149"/>
      <c r="L429" s="32"/>
      <c r="M429" s="150" t="s">
        <v>1</v>
      </c>
      <c r="N429" s="151" t="s">
        <v>41</v>
      </c>
      <c r="P429" s="152">
        <f>O429*H429</f>
        <v>0</v>
      </c>
      <c r="Q429" s="152">
        <v>0.15683</v>
      </c>
      <c r="R429" s="152">
        <f>Q429*H429</f>
        <v>133.96889089999999</v>
      </c>
      <c r="S429" s="152">
        <v>0</v>
      </c>
      <c r="T429" s="153">
        <f>S429*H429</f>
        <v>0</v>
      </c>
      <c r="AR429" s="154" t="s">
        <v>183</v>
      </c>
      <c r="AT429" s="154" t="s">
        <v>179</v>
      </c>
      <c r="AU429" s="154" t="s">
        <v>118</v>
      </c>
      <c r="AY429" s="17" t="s">
        <v>177</v>
      </c>
      <c r="BE429" s="155">
        <f>IF(N429="základná",J429,0)</f>
        <v>0</v>
      </c>
      <c r="BF429" s="155">
        <f>IF(N429="znížená",J429,0)</f>
        <v>0</v>
      </c>
      <c r="BG429" s="155">
        <f>IF(N429="zákl. prenesená",J429,0)</f>
        <v>0</v>
      </c>
      <c r="BH429" s="155">
        <f>IF(N429="zníž. prenesená",J429,0)</f>
        <v>0</v>
      </c>
      <c r="BI429" s="155">
        <f>IF(N429="nulová",J429,0)</f>
        <v>0</v>
      </c>
      <c r="BJ429" s="17" t="s">
        <v>118</v>
      </c>
      <c r="BK429" s="155">
        <f>ROUND(I429*H429,2)</f>
        <v>0</v>
      </c>
      <c r="BL429" s="17" t="s">
        <v>183</v>
      </c>
      <c r="BM429" s="154" t="s">
        <v>618</v>
      </c>
    </row>
    <row r="430" spans="2:65" s="12" customFormat="1" ht="12">
      <c r="B430" s="156"/>
      <c r="D430" s="157" t="s">
        <v>185</v>
      </c>
      <c r="E430" s="158" t="s">
        <v>1</v>
      </c>
      <c r="F430" s="159" t="s">
        <v>126</v>
      </c>
      <c r="H430" s="160">
        <v>428.23</v>
      </c>
      <c r="I430" s="161"/>
      <c r="L430" s="156"/>
      <c r="M430" s="162"/>
      <c r="T430" s="163"/>
      <c r="AT430" s="158" t="s">
        <v>185</v>
      </c>
      <c r="AU430" s="158" t="s">
        <v>118</v>
      </c>
      <c r="AV430" s="12" t="s">
        <v>118</v>
      </c>
      <c r="AW430" s="12" t="s">
        <v>30</v>
      </c>
      <c r="AX430" s="12" t="s">
        <v>75</v>
      </c>
      <c r="AY430" s="158" t="s">
        <v>177</v>
      </c>
    </row>
    <row r="431" spans="2:65" s="12" customFormat="1" ht="12">
      <c r="B431" s="156"/>
      <c r="D431" s="157" t="s">
        <v>185</v>
      </c>
      <c r="E431" s="158" t="s">
        <v>1</v>
      </c>
      <c r="F431" s="159" t="s">
        <v>129</v>
      </c>
      <c r="H431" s="160">
        <v>426</v>
      </c>
      <c r="I431" s="161"/>
      <c r="L431" s="156"/>
      <c r="M431" s="162"/>
      <c r="T431" s="163"/>
      <c r="AT431" s="158" t="s">
        <v>185</v>
      </c>
      <c r="AU431" s="158" t="s">
        <v>118</v>
      </c>
      <c r="AV431" s="12" t="s">
        <v>118</v>
      </c>
      <c r="AW431" s="12" t="s">
        <v>30</v>
      </c>
      <c r="AX431" s="12" t="s">
        <v>75</v>
      </c>
      <c r="AY431" s="158" t="s">
        <v>177</v>
      </c>
    </row>
    <row r="432" spans="2:65" s="13" customFormat="1" ht="12">
      <c r="B432" s="167"/>
      <c r="D432" s="157" t="s">
        <v>185</v>
      </c>
      <c r="E432" s="168" t="s">
        <v>1</v>
      </c>
      <c r="F432" s="169" t="s">
        <v>251</v>
      </c>
      <c r="H432" s="170">
        <v>854.23</v>
      </c>
      <c r="I432" s="171"/>
      <c r="L432" s="167"/>
      <c r="M432" s="172"/>
      <c r="T432" s="173"/>
      <c r="AT432" s="168" t="s">
        <v>185</v>
      </c>
      <c r="AU432" s="168" t="s">
        <v>118</v>
      </c>
      <c r="AV432" s="13" t="s">
        <v>183</v>
      </c>
      <c r="AW432" s="13" t="s">
        <v>30</v>
      </c>
      <c r="AX432" s="13" t="s">
        <v>83</v>
      </c>
      <c r="AY432" s="168" t="s">
        <v>177</v>
      </c>
    </row>
    <row r="433" spans="2:65" s="1" customFormat="1" ht="37.75" customHeight="1">
      <c r="B433" s="141"/>
      <c r="C433" s="142" t="s">
        <v>619</v>
      </c>
      <c r="D433" s="142" t="s">
        <v>179</v>
      </c>
      <c r="E433" s="143" t="s">
        <v>620</v>
      </c>
      <c r="F433" s="144" t="s">
        <v>621</v>
      </c>
      <c r="G433" s="145" t="s">
        <v>116</v>
      </c>
      <c r="H433" s="146">
        <v>854.23</v>
      </c>
      <c r="I433" s="147"/>
      <c r="J433" s="148">
        <f>ROUND(I433*H433,2)</f>
        <v>0</v>
      </c>
      <c r="K433" s="149"/>
      <c r="L433" s="32"/>
      <c r="M433" s="150" t="s">
        <v>1</v>
      </c>
      <c r="N433" s="151" t="s">
        <v>41</v>
      </c>
      <c r="P433" s="152">
        <f>O433*H433</f>
        <v>0</v>
      </c>
      <c r="Q433" s="152">
        <v>2.4499999999999999E-3</v>
      </c>
      <c r="R433" s="152">
        <f>Q433*H433</f>
        <v>2.0928635</v>
      </c>
      <c r="S433" s="152">
        <v>0</v>
      </c>
      <c r="T433" s="153">
        <f>S433*H433</f>
        <v>0</v>
      </c>
      <c r="AR433" s="154" t="s">
        <v>183</v>
      </c>
      <c r="AT433" s="154" t="s">
        <v>179</v>
      </c>
      <c r="AU433" s="154" t="s">
        <v>118</v>
      </c>
      <c r="AY433" s="17" t="s">
        <v>177</v>
      </c>
      <c r="BE433" s="155">
        <f>IF(N433="základná",J433,0)</f>
        <v>0</v>
      </c>
      <c r="BF433" s="155">
        <f>IF(N433="znížená",J433,0)</f>
        <v>0</v>
      </c>
      <c r="BG433" s="155">
        <f>IF(N433="zákl. prenesená",J433,0)</f>
        <v>0</v>
      </c>
      <c r="BH433" s="155">
        <f>IF(N433="zníž. prenesená",J433,0)</f>
        <v>0</v>
      </c>
      <c r="BI433" s="155">
        <f>IF(N433="nulová",J433,0)</f>
        <v>0</v>
      </c>
      <c r="BJ433" s="17" t="s">
        <v>118</v>
      </c>
      <c r="BK433" s="155">
        <f>ROUND(I433*H433,2)</f>
        <v>0</v>
      </c>
      <c r="BL433" s="17" t="s">
        <v>183</v>
      </c>
      <c r="BM433" s="154" t="s">
        <v>622</v>
      </c>
    </row>
    <row r="434" spans="2:65" s="12" customFormat="1" ht="12">
      <c r="B434" s="156"/>
      <c r="D434" s="157" t="s">
        <v>185</v>
      </c>
      <c r="E434" s="158" t="s">
        <v>1</v>
      </c>
      <c r="F434" s="159" t="s">
        <v>126</v>
      </c>
      <c r="H434" s="160">
        <v>428.23</v>
      </c>
      <c r="I434" s="161"/>
      <c r="L434" s="156"/>
      <c r="M434" s="162"/>
      <c r="T434" s="163"/>
      <c r="AT434" s="158" t="s">
        <v>185</v>
      </c>
      <c r="AU434" s="158" t="s">
        <v>118</v>
      </c>
      <c r="AV434" s="12" t="s">
        <v>118</v>
      </c>
      <c r="AW434" s="12" t="s">
        <v>30</v>
      </c>
      <c r="AX434" s="12" t="s">
        <v>75</v>
      </c>
      <c r="AY434" s="158" t="s">
        <v>177</v>
      </c>
    </row>
    <row r="435" spans="2:65" s="12" customFormat="1" ht="12">
      <c r="B435" s="156"/>
      <c r="D435" s="157" t="s">
        <v>185</v>
      </c>
      <c r="E435" s="158" t="s">
        <v>1</v>
      </c>
      <c r="F435" s="159" t="s">
        <v>129</v>
      </c>
      <c r="H435" s="160">
        <v>426</v>
      </c>
      <c r="I435" s="161"/>
      <c r="L435" s="156"/>
      <c r="M435" s="162"/>
      <c r="T435" s="163"/>
      <c r="AT435" s="158" t="s">
        <v>185</v>
      </c>
      <c r="AU435" s="158" t="s">
        <v>118</v>
      </c>
      <c r="AV435" s="12" t="s">
        <v>118</v>
      </c>
      <c r="AW435" s="12" t="s">
        <v>30</v>
      </c>
      <c r="AX435" s="12" t="s">
        <v>75</v>
      </c>
      <c r="AY435" s="158" t="s">
        <v>177</v>
      </c>
    </row>
    <row r="436" spans="2:65" s="13" customFormat="1" ht="12">
      <c r="B436" s="167"/>
      <c r="D436" s="157" t="s">
        <v>185</v>
      </c>
      <c r="E436" s="168" t="s">
        <v>1</v>
      </c>
      <c r="F436" s="169" t="s">
        <v>251</v>
      </c>
      <c r="H436" s="170">
        <v>854.23</v>
      </c>
      <c r="I436" s="171"/>
      <c r="L436" s="167"/>
      <c r="M436" s="172"/>
      <c r="T436" s="173"/>
      <c r="AT436" s="168" t="s">
        <v>185</v>
      </c>
      <c r="AU436" s="168" t="s">
        <v>118</v>
      </c>
      <c r="AV436" s="13" t="s">
        <v>183</v>
      </c>
      <c r="AW436" s="13" t="s">
        <v>30</v>
      </c>
      <c r="AX436" s="13" t="s">
        <v>83</v>
      </c>
      <c r="AY436" s="168" t="s">
        <v>177</v>
      </c>
    </row>
    <row r="437" spans="2:65" s="1" customFormat="1" ht="24.25" customHeight="1">
      <c r="B437" s="141"/>
      <c r="C437" s="142" t="s">
        <v>623</v>
      </c>
      <c r="D437" s="142" t="s">
        <v>179</v>
      </c>
      <c r="E437" s="143" t="s">
        <v>624</v>
      </c>
      <c r="F437" s="144" t="s">
        <v>625</v>
      </c>
      <c r="G437" s="145" t="s">
        <v>116</v>
      </c>
      <c r="H437" s="146">
        <v>854.23</v>
      </c>
      <c r="I437" s="147"/>
      <c r="J437" s="148">
        <f>ROUND(I437*H437,2)</f>
        <v>0</v>
      </c>
      <c r="K437" s="149"/>
      <c r="L437" s="32"/>
      <c r="M437" s="150" t="s">
        <v>1</v>
      </c>
      <c r="N437" s="151" t="s">
        <v>41</v>
      </c>
      <c r="P437" s="152">
        <f>O437*H437</f>
        <v>0</v>
      </c>
      <c r="Q437" s="152">
        <v>8.1600000000000006E-3</v>
      </c>
      <c r="R437" s="152">
        <f>Q437*H437</f>
        <v>6.9705168000000004</v>
      </c>
      <c r="S437" s="152">
        <v>0</v>
      </c>
      <c r="T437" s="153">
        <f>S437*H437</f>
        <v>0</v>
      </c>
      <c r="AR437" s="154" t="s">
        <v>183</v>
      </c>
      <c r="AT437" s="154" t="s">
        <v>179</v>
      </c>
      <c r="AU437" s="154" t="s">
        <v>118</v>
      </c>
      <c r="AY437" s="17" t="s">
        <v>177</v>
      </c>
      <c r="BE437" s="155">
        <f>IF(N437="základná",J437,0)</f>
        <v>0</v>
      </c>
      <c r="BF437" s="155">
        <f>IF(N437="znížená",J437,0)</f>
        <v>0</v>
      </c>
      <c r="BG437" s="155">
        <f>IF(N437="zákl. prenesená",J437,0)</f>
        <v>0</v>
      </c>
      <c r="BH437" s="155">
        <f>IF(N437="zníž. prenesená",J437,0)</f>
        <v>0</v>
      </c>
      <c r="BI437" s="155">
        <f>IF(N437="nulová",J437,0)</f>
        <v>0</v>
      </c>
      <c r="BJ437" s="17" t="s">
        <v>118</v>
      </c>
      <c r="BK437" s="155">
        <f>ROUND(I437*H437,2)</f>
        <v>0</v>
      </c>
      <c r="BL437" s="17" t="s">
        <v>183</v>
      </c>
      <c r="BM437" s="154" t="s">
        <v>626</v>
      </c>
    </row>
    <row r="438" spans="2:65" s="12" customFormat="1" ht="12">
      <c r="B438" s="156"/>
      <c r="D438" s="157" t="s">
        <v>185</v>
      </c>
      <c r="E438" s="158" t="s">
        <v>1</v>
      </c>
      <c r="F438" s="159" t="s">
        <v>126</v>
      </c>
      <c r="H438" s="160">
        <v>428.23</v>
      </c>
      <c r="I438" s="161"/>
      <c r="L438" s="156"/>
      <c r="M438" s="162"/>
      <c r="T438" s="163"/>
      <c r="AT438" s="158" t="s">
        <v>185</v>
      </c>
      <c r="AU438" s="158" t="s">
        <v>118</v>
      </c>
      <c r="AV438" s="12" t="s">
        <v>118</v>
      </c>
      <c r="AW438" s="12" t="s">
        <v>30</v>
      </c>
      <c r="AX438" s="12" t="s">
        <v>75</v>
      </c>
      <c r="AY438" s="158" t="s">
        <v>177</v>
      </c>
    </row>
    <row r="439" spans="2:65" s="12" customFormat="1" ht="12">
      <c r="B439" s="156"/>
      <c r="D439" s="157" t="s">
        <v>185</v>
      </c>
      <c r="E439" s="158" t="s">
        <v>1</v>
      </c>
      <c r="F439" s="159" t="s">
        <v>129</v>
      </c>
      <c r="H439" s="160">
        <v>426</v>
      </c>
      <c r="I439" s="161"/>
      <c r="L439" s="156"/>
      <c r="M439" s="162"/>
      <c r="T439" s="163"/>
      <c r="AT439" s="158" t="s">
        <v>185</v>
      </c>
      <c r="AU439" s="158" t="s">
        <v>118</v>
      </c>
      <c r="AV439" s="12" t="s">
        <v>118</v>
      </c>
      <c r="AW439" s="12" t="s">
        <v>30</v>
      </c>
      <c r="AX439" s="12" t="s">
        <v>75</v>
      </c>
      <c r="AY439" s="158" t="s">
        <v>177</v>
      </c>
    </row>
    <row r="440" spans="2:65" s="13" customFormat="1" ht="12">
      <c r="B440" s="167"/>
      <c r="D440" s="157" t="s">
        <v>185</v>
      </c>
      <c r="E440" s="168" t="s">
        <v>1</v>
      </c>
      <c r="F440" s="169" t="s">
        <v>251</v>
      </c>
      <c r="H440" s="170">
        <v>854.23</v>
      </c>
      <c r="I440" s="171"/>
      <c r="L440" s="167"/>
      <c r="M440" s="172"/>
      <c r="T440" s="173"/>
      <c r="AT440" s="168" t="s">
        <v>185</v>
      </c>
      <c r="AU440" s="168" t="s">
        <v>118</v>
      </c>
      <c r="AV440" s="13" t="s">
        <v>183</v>
      </c>
      <c r="AW440" s="13" t="s">
        <v>30</v>
      </c>
      <c r="AX440" s="13" t="s">
        <v>83</v>
      </c>
      <c r="AY440" s="168" t="s">
        <v>177</v>
      </c>
    </row>
    <row r="441" spans="2:65" s="11" customFormat="1" ht="22.75" customHeight="1">
      <c r="B441" s="130"/>
      <c r="D441" s="131" t="s">
        <v>74</v>
      </c>
      <c r="E441" s="139" t="s">
        <v>220</v>
      </c>
      <c r="F441" s="139" t="s">
        <v>627</v>
      </c>
      <c r="I441" s="133"/>
      <c r="J441" s="140">
        <f>BK441</f>
        <v>0</v>
      </c>
      <c r="L441" s="130"/>
      <c r="M441" s="134"/>
      <c r="P441" s="135">
        <f>SUM(P442:P487)</f>
        <v>0</v>
      </c>
      <c r="R441" s="135">
        <f>SUM(R442:R487)</f>
        <v>36.010087000000006</v>
      </c>
      <c r="T441" s="136">
        <f>SUM(T442:T487)</f>
        <v>6.8961000000000006</v>
      </c>
      <c r="AR441" s="131" t="s">
        <v>83</v>
      </c>
      <c r="AT441" s="137" t="s">
        <v>74</v>
      </c>
      <c r="AU441" s="137" t="s">
        <v>83</v>
      </c>
      <c r="AY441" s="131" t="s">
        <v>177</v>
      </c>
      <c r="BK441" s="138">
        <f>SUM(BK442:BK487)</f>
        <v>0</v>
      </c>
    </row>
    <row r="442" spans="2:65" s="1" customFormat="1" ht="33" customHeight="1">
      <c r="B442" s="141"/>
      <c r="C442" s="142" t="s">
        <v>628</v>
      </c>
      <c r="D442" s="142" t="s">
        <v>179</v>
      </c>
      <c r="E442" s="143" t="s">
        <v>629</v>
      </c>
      <c r="F442" s="144" t="s">
        <v>630</v>
      </c>
      <c r="G442" s="145" t="s">
        <v>116</v>
      </c>
      <c r="H442" s="146">
        <v>671.16</v>
      </c>
      <c r="I442" s="147"/>
      <c r="J442" s="148">
        <f>ROUND(I442*H442,2)</f>
        <v>0</v>
      </c>
      <c r="K442" s="149"/>
      <c r="L442" s="32"/>
      <c r="M442" s="150" t="s">
        <v>1</v>
      </c>
      <c r="N442" s="151" t="s">
        <v>41</v>
      </c>
      <c r="P442" s="152">
        <f>O442*H442</f>
        <v>0</v>
      </c>
      <c r="Q442" s="152">
        <v>2.572E-2</v>
      </c>
      <c r="R442" s="152">
        <f>Q442*H442</f>
        <v>17.262235199999999</v>
      </c>
      <c r="S442" s="152">
        <v>0</v>
      </c>
      <c r="T442" s="153">
        <f>S442*H442</f>
        <v>0</v>
      </c>
      <c r="AR442" s="154" t="s">
        <v>183</v>
      </c>
      <c r="AT442" s="154" t="s">
        <v>179</v>
      </c>
      <c r="AU442" s="154" t="s">
        <v>118</v>
      </c>
      <c r="AY442" s="17" t="s">
        <v>177</v>
      </c>
      <c r="BE442" s="155">
        <f>IF(N442="základná",J442,0)</f>
        <v>0</v>
      </c>
      <c r="BF442" s="155">
        <f>IF(N442="znížená",J442,0)</f>
        <v>0</v>
      </c>
      <c r="BG442" s="155">
        <f>IF(N442="zákl. prenesená",J442,0)</f>
        <v>0</v>
      </c>
      <c r="BH442" s="155">
        <f>IF(N442="zníž. prenesená",J442,0)</f>
        <v>0</v>
      </c>
      <c r="BI442" s="155">
        <f>IF(N442="nulová",J442,0)</f>
        <v>0</v>
      </c>
      <c r="BJ442" s="17" t="s">
        <v>118</v>
      </c>
      <c r="BK442" s="155">
        <f>ROUND(I442*H442,2)</f>
        <v>0</v>
      </c>
      <c r="BL442" s="17" t="s">
        <v>183</v>
      </c>
      <c r="BM442" s="154" t="s">
        <v>631</v>
      </c>
    </row>
    <row r="443" spans="2:65" s="12" customFormat="1" ht="12">
      <c r="B443" s="156"/>
      <c r="D443" s="157" t="s">
        <v>185</v>
      </c>
      <c r="E443" s="158" t="s">
        <v>1</v>
      </c>
      <c r="F443" s="159" t="s">
        <v>632</v>
      </c>
      <c r="H443" s="160">
        <v>671.16</v>
      </c>
      <c r="I443" s="161"/>
      <c r="L443" s="156"/>
      <c r="M443" s="162"/>
      <c r="T443" s="163"/>
      <c r="AT443" s="158" t="s">
        <v>185</v>
      </c>
      <c r="AU443" s="158" t="s">
        <v>118</v>
      </c>
      <c r="AV443" s="12" t="s">
        <v>118</v>
      </c>
      <c r="AW443" s="12" t="s">
        <v>30</v>
      </c>
      <c r="AX443" s="12" t="s">
        <v>83</v>
      </c>
      <c r="AY443" s="158" t="s">
        <v>177</v>
      </c>
    </row>
    <row r="444" spans="2:65" s="1" customFormat="1" ht="44.25" customHeight="1">
      <c r="B444" s="141"/>
      <c r="C444" s="142" t="s">
        <v>633</v>
      </c>
      <c r="D444" s="142" t="s">
        <v>179</v>
      </c>
      <c r="E444" s="143" t="s">
        <v>634</v>
      </c>
      <c r="F444" s="144" t="s">
        <v>635</v>
      </c>
      <c r="G444" s="145" t="s">
        <v>116</v>
      </c>
      <c r="H444" s="146">
        <v>1342.32</v>
      </c>
      <c r="I444" s="147"/>
      <c r="J444" s="148">
        <f>ROUND(I444*H444,2)</f>
        <v>0</v>
      </c>
      <c r="K444" s="149"/>
      <c r="L444" s="32"/>
      <c r="M444" s="150" t="s">
        <v>1</v>
      </c>
      <c r="N444" s="151" t="s">
        <v>41</v>
      </c>
      <c r="P444" s="152">
        <f>O444*H444</f>
        <v>0</v>
      </c>
      <c r="Q444" s="152">
        <v>0</v>
      </c>
      <c r="R444" s="152">
        <f>Q444*H444</f>
        <v>0</v>
      </c>
      <c r="S444" s="152">
        <v>0</v>
      </c>
      <c r="T444" s="153">
        <f>S444*H444</f>
        <v>0</v>
      </c>
      <c r="AR444" s="154" t="s">
        <v>183</v>
      </c>
      <c r="AT444" s="154" t="s">
        <v>179</v>
      </c>
      <c r="AU444" s="154" t="s">
        <v>118</v>
      </c>
      <c r="AY444" s="17" t="s">
        <v>177</v>
      </c>
      <c r="BE444" s="155">
        <f>IF(N444="základná",J444,0)</f>
        <v>0</v>
      </c>
      <c r="BF444" s="155">
        <f>IF(N444="znížená",J444,0)</f>
        <v>0</v>
      </c>
      <c r="BG444" s="155">
        <f>IF(N444="zákl. prenesená",J444,0)</f>
        <v>0</v>
      </c>
      <c r="BH444" s="155">
        <f>IF(N444="zníž. prenesená",J444,0)</f>
        <v>0</v>
      </c>
      <c r="BI444" s="155">
        <f>IF(N444="nulová",J444,0)</f>
        <v>0</v>
      </c>
      <c r="BJ444" s="17" t="s">
        <v>118</v>
      </c>
      <c r="BK444" s="155">
        <f>ROUND(I444*H444,2)</f>
        <v>0</v>
      </c>
      <c r="BL444" s="17" t="s">
        <v>183</v>
      </c>
      <c r="BM444" s="154" t="s">
        <v>636</v>
      </c>
    </row>
    <row r="445" spans="2:65" s="1" customFormat="1" ht="24">
      <c r="B445" s="32"/>
      <c r="D445" s="157" t="s">
        <v>227</v>
      </c>
      <c r="F445" s="164" t="s">
        <v>637</v>
      </c>
      <c r="I445" s="165"/>
      <c r="L445" s="32"/>
      <c r="M445" s="166"/>
      <c r="T445" s="59"/>
      <c r="AT445" s="17" t="s">
        <v>227</v>
      </c>
      <c r="AU445" s="17" t="s">
        <v>118</v>
      </c>
    </row>
    <row r="446" spans="2:65" s="12" customFormat="1" ht="12">
      <c r="B446" s="156"/>
      <c r="D446" s="157" t="s">
        <v>185</v>
      </c>
      <c r="F446" s="159" t="s">
        <v>638</v>
      </c>
      <c r="H446" s="160">
        <v>1342.32</v>
      </c>
      <c r="I446" s="161"/>
      <c r="L446" s="156"/>
      <c r="M446" s="162"/>
      <c r="T446" s="163"/>
      <c r="AT446" s="158" t="s">
        <v>185</v>
      </c>
      <c r="AU446" s="158" t="s">
        <v>118</v>
      </c>
      <c r="AV446" s="12" t="s">
        <v>118</v>
      </c>
      <c r="AW446" s="12" t="s">
        <v>3</v>
      </c>
      <c r="AX446" s="12" t="s">
        <v>83</v>
      </c>
      <c r="AY446" s="158" t="s">
        <v>177</v>
      </c>
    </row>
    <row r="447" spans="2:65" s="1" customFormat="1" ht="33" customHeight="1">
      <c r="B447" s="141"/>
      <c r="C447" s="142" t="s">
        <v>639</v>
      </c>
      <c r="D447" s="142" t="s">
        <v>179</v>
      </c>
      <c r="E447" s="143" t="s">
        <v>640</v>
      </c>
      <c r="F447" s="144" t="s">
        <v>641</v>
      </c>
      <c r="G447" s="145" t="s">
        <v>116</v>
      </c>
      <c r="H447" s="146">
        <v>671.16</v>
      </c>
      <c r="I447" s="147"/>
      <c r="J447" s="148">
        <f>ROUND(I447*H447,2)</f>
        <v>0</v>
      </c>
      <c r="K447" s="149"/>
      <c r="L447" s="32"/>
      <c r="M447" s="150" t="s">
        <v>1</v>
      </c>
      <c r="N447" s="151" t="s">
        <v>41</v>
      </c>
      <c r="P447" s="152">
        <f>O447*H447</f>
        <v>0</v>
      </c>
      <c r="Q447" s="152">
        <v>2.572E-2</v>
      </c>
      <c r="R447" s="152">
        <f>Q447*H447</f>
        <v>17.262235199999999</v>
      </c>
      <c r="S447" s="152">
        <v>0</v>
      </c>
      <c r="T447" s="153">
        <f>S447*H447</f>
        <v>0</v>
      </c>
      <c r="AR447" s="154" t="s">
        <v>183</v>
      </c>
      <c r="AT447" s="154" t="s">
        <v>179</v>
      </c>
      <c r="AU447" s="154" t="s">
        <v>118</v>
      </c>
      <c r="AY447" s="17" t="s">
        <v>177</v>
      </c>
      <c r="BE447" s="155">
        <f>IF(N447="základná",J447,0)</f>
        <v>0</v>
      </c>
      <c r="BF447" s="155">
        <f>IF(N447="znížená",J447,0)</f>
        <v>0</v>
      </c>
      <c r="BG447" s="155">
        <f>IF(N447="zákl. prenesená",J447,0)</f>
        <v>0</v>
      </c>
      <c r="BH447" s="155">
        <f>IF(N447="zníž. prenesená",J447,0)</f>
        <v>0</v>
      </c>
      <c r="BI447" s="155">
        <f>IF(N447="nulová",J447,0)</f>
        <v>0</v>
      </c>
      <c r="BJ447" s="17" t="s">
        <v>118</v>
      </c>
      <c r="BK447" s="155">
        <f>ROUND(I447*H447,2)</f>
        <v>0</v>
      </c>
      <c r="BL447" s="17" t="s">
        <v>183</v>
      </c>
      <c r="BM447" s="154" t="s">
        <v>642</v>
      </c>
    </row>
    <row r="448" spans="2:65" s="1" customFormat="1" ht="24.25" customHeight="1">
      <c r="B448" s="141"/>
      <c r="C448" s="142" t="s">
        <v>643</v>
      </c>
      <c r="D448" s="142" t="s">
        <v>179</v>
      </c>
      <c r="E448" s="143" t="s">
        <v>644</v>
      </c>
      <c r="F448" s="144" t="s">
        <v>645</v>
      </c>
      <c r="G448" s="145" t="s">
        <v>116</v>
      </c>
      <c r="H448" s="146">
        <v>854.23</v>
      </c>
      <c r="I448" s="147"/>
      <c r="J448" s="148">
        <f>ROUND(I448*H448,2)</f>
        <v>0</v>
      </c>
      <c r="K448" s="149"/>
      <c r="L448" s="32"/>
      <c r="M448" s="150" t="s">
        <v>1</v>
      </c>
      <c r="N448" s="151" t="s">
        <v>41</v>
      </c>
      <c r="P448" s="152">
        <f>O448*H448</f>
        <v>0</v>
      </c>
      <c r="Q448" s="152">
        <v>1.5299999999999999E-3</v>
      </c>
      <c r="R448" s="152">
        <f>Q448*H448</f>
        <v>1.3069719</v>
      </c>
      <c r="S448" s="152">
        <v>0</v>
      </c>
      <c r="T448" s="153">
        <f>S448*H448</f>
        <v>0</v>
      </c>
      <c r="AR448" s="154" t="s">
        <v>183</v>
      </c>
      <c r="AT448" s="154" t="s">
        <v>179</v>
      </c>
      <c r="AU448" s="154" t="s">
        <v>118</v>
      </c>
      <c r="AY448" s="17" t="s">
        <v>177</v>
      </c>
      <c r="BE448" s="155">
        <f>IF(N448="základná",J448,0)</f>
        <v>0</v>
      </c>
      <c r="BF448" s="155">
        <f>IF(N448="znížená",J448,0)</f>
        <v>0</v>
      </c>
      <c r="BG448" s="155">
        <f>IF(N448="zákl. prenesená",J448,0)</f>
        <v>0</v>
      </c>
      <c r="BH448" s="155">
        <f>IF(N448="zníž. prenesená",J448,0)</f>
        <v>0</v>
      </c>
      <c r="BI448" s="155">
        <f>IF(N448="nulová",J448,0)</f>
        <v>0</v>
      </c>
      <c r="BJ448" s="17" t="s">
        <v>118</v>
      </c>
      <c r="BK448" s="155">
        <f>ROUND(I448*H448,2)</f>
        <v>0</v>
      </c>
      <c r="BL448" s="17" t="s">
        <v>183</v>
      </c>
      <c r="BM448" s="154" t="s">
        <v>646</v>
      </c>
    </row>
    <row r="449" spans="2:65" s="12" customFormat="1" ht="12">
      <c r="B449" s="156"/>
      <c r="D449" s="157" t="s">
        <v>185</v>
      </c>
      <c r="E449" s="158" t="s">
        <v>1</v>
      </c>
      <c r="F449" s="159" t="s">
        <v>123</v>
      </c>
      <c r="H449" s="160">
        <v>854.23</v>
      </c>
      <c r="I449" s="161"/>
      <c r="L449" s="156"/>
      <c r="M449" s="162"/>
      <c r="T449" s="163"/>
      <c r="AT449" s="158" t="s">
        <v>185</v>
      </c>
      <c r="AU449" s="158" t="s">
        <v>118</v>
      </c>
      <c r="AV449" s="12" t="s">
        <v>118</v>
      </c>
      <c r="AW449" s="12" t="s">
        <v>30</v>
      </c>
      <c r="AX449" s="12" t="s">
        <v>83</v>
      </c>
      <c r="AY449" s="158" t="s">
        <v>177</v>
      </c>
    </row>
    <row r="450" spans="2:65" s="1" customFormat="1" ht="16.5" customHeight="1">
      <c r="B450" s="141"/>
      <c r="C450" s="142" t="s">
        <v>647</v>
      </c>
      <c r="D450" s="142" t="s">
        <v>179</v>
      </c>
      <c r="E450" s="143" t="s">
        <v>648</v>
      </c>
      <c r="F450" s="144" t="s">
        <v>649</v>
      </c>
      <c r="G450" s="145" t="s">
        <v>116</v>
      </c>
      <c r="H450" s="146">
        <v>854.23</v>
      </c>
      <c r="I450" s="147"/>
      <c r="J450" s="148">
        <f>ROUND(I450*H450,2)</f>
        <v>0</v>
      </c>
      <c r="K450" s="149"/>
      <c r="L450" s="32"/>
      <c r="M450" s="150" t="s">
        <v>1</v>
      </c>
      <c r="N450" s="151" t="s">
        <v>41</v>
      </c>
      <c r="P450" s="152">
        <f>O450*H450</f>
        <v>0</v>
      </c>
      <c r="Q450" s="152">
        <v>5.0000000000000002E-5</v>
      </c>
      <c r="R450" s="152">
        <f>Q450*H450</f>
        <v>4.2711500000000006E-2</v>
      </c>
      <c r="S450" s="152">
        <v>0</v>
      </c>
      <c r="T450" s="153">
        <f>S450*H450</f>
        <v>0</v>
      </c>
      <c r="AR450" s="154" t="s">
        <v>183</v>
      </c>
      <c r="AT450" s="154" t="s">
        <v>179</v>
      </c>
      <c r="AU450" s="154" t="s">
        <v>118</v>
      </c>
      <c r="AY450" s="17" t="s">
        <v>177</v>
      </c>
      <c r="BE450" s="155">
        <f>IF(N450="základná",J450,0)</f>
        <v>0</v>
      </c>
      <c r="BF450" s="155">
        <f>IF(N450="znížená",J450,0)</f>
        <v>0</v>
      </c>
      <c r="BG450" s="155">
        <f>IF(N450="zákl. prenesená",J450,0)</f>
        <v>0</v>
      </c>
      <c r="BH450" s="155">
        <f>IF(N450="zníž. prenesená",J450,0)</f>
        <v>0</v>
      </c>
      <c r="BI450" s="155">
        <f>IF(N450="nulová",J450,0)</f>
        <v>0</v>
      </c>
      <c r="BJ450" s="17" t="s">
        <v>118</v>
      </c>
      <c r="BK450" s="155">
        <f>ROUND(I450*H450,2)</f>
        <v>0</v>
      </c>
      <c r="BL450" s="17" t="s">
        <v>183</v>
      </c>
      <c r="BM450" s="154" t="s">
        <v>650</v>
      </c>
    </row>
    <row r="451" spans="2:65" s="12" customFormat="1" ht="12">
      <c r="B451" s="156"/>
      <c r="D451" s="157" t="s">
        <v>185</v>
      </c>
      <c r="E451" s="158" t="s">
        <v>1</v>
      </c>
      <c r="F451" s="159" t="s">
        <v>126</v>
      </c>
      <c r="H451" s="160">
        <v>428.23</v>
      </c>
      <c r="I451" s="161"/>
      <c r="L451" s="156"/>
      <c r="M451" s="162"/>
      <c r="T451" s="163"/>
      <c r="AT451" s="158" t="s">
        <v>185</v>
      </c>
      <c r="AU451" s="158" t="s">
        <v>118</v>
      </c>
      <c r="AV451" s="12" t="s">
        <v>118</v>
      </c>
      <c r="AW451" s="12" t="s">
        <v>30</v>
      </c>
      <c r="AX451" s="12" t="s">
        <v>75</v>
      </c>
      <c r="AY451" s="158" t="s">
        <v>177</v>
      </c>
    </row>
    <row r="452" spans="2:65" s="12" customFormat="1" ht="12">
      <c r="B452" s="156"/>
      <c r="D452" s="157" t="s">
        <v>185</v>
      </c>
      <c r="E452" s="158" t="s">
        <v>1</v>
      </c>
      <c r="F452" s="159" t="s">
        <v>129</v>
      </c>
      <c r="H452" s="160">
        <v>426</v>
      </c>
      <c r="I452" s="161"/>
      <c r="L452" s="156"/>
      <c r="M452" s="162"/>
      <c r="T452" s="163"/>
      <c r="AT452" s="158" t="s">
        <v>185</v>
      </c>
      <c r="AU452" s="158" t="s">
        <v>118</v>
      </c>
      <c r="AV452" s="12" t="s">
        <v>118</v>
      </c>
      <c r="AW452" s="12" t="s">
        <v>30</v>
      </c>
      <c r="AX452" s="12" t="s">
        <v>75</v>
      </c>
      <c r="AY452" s="158" t="s">
        <v>177</v>
      </c>
    </row>
    <row r="453" spans="2:65" s="13" customFormat="1" ht="12">
      <c r="B453" s="167"/>
      <c r="D453" s="157" t="s">
        <v>185</v>
      </c>
      <c r="E453" s="168" t="s">
        <v>1</v>
      </c>
      <c r="F453" s="169" t="s">
        <v>251</v>
      </c>
      <c r="H453" s="170">
        <v>854.23</v>
      </c>
      <c r="I453" s="171"/>
      <c r="L453" s="167"/>
      <c r="M453" s="172"/>
      <c r="T453" s="173"/>
      <c r="AT453" s="168" t="s">
        <v>185</v>
      </c>
      <c r="AU453" s="168" t="s">
        <v>118</v>
      </c>
      <c r="AV453" s="13" t="s">
        <v>183</v>
      </c>
      <c r="AW453" s="13" t="s">
        <v>30</v>
      </c>
      <c r="AX453" s="13" t="s">
        <v>83</v>
      </c>
      <c r="AY453" s="168" t="s">
        <v>177</v>
      </c>
    </row>
    <row r="454" spans="2:65" s="1" customFormat="1" ht="16.5" customHeight="1">
      <c r="B454" s="141"/>
      <c r="C454" s="142" t="s">
        <v>651</v>
      </c>
      <c r="D454" s="142" t="s">
        <v>179</v>
      </c>
      <c r="E454" s="143" t="s">
        <v>652</v>
      </c>
      <c r="F454" s="144" t="s">
        <v>653</v>
      </c>
      <c r="G454" s="145" t="s">
        <v>116</v>
      </c>
      <c r="H454" s="146">
        <v>493.01</v>
      </c>
      <c r="I454" s="147"/>
      <c r="J454" s="148">
        <f>ROUND(I454*H454,2)</f>
        <v>0</v>
      </c>
      <c r="K454" s="149"/>
      <c r="L454" s="32"/>
      <c r="M454" s="150" t="s">
        <v>1</v>
      </c>
      <c r="N454" s="151" t="s">
        <v>41</v>
      </c>
      <c r="P454" s="152">
        <f>O454*H454</f>
        <v>0</v>
      </c>
      <c r="Q454" s="152">
        <v>0</v>
      </c>
      <c r="R454" s="152">
        <f>Q454*H454</f>
        <v>0</v>
      </c>
      <c r="S454" s="152">
        <v>0</v>
      </c>
      <c r="T454" s="153">
        <f>S454*H454</f>
        <v>0</v>
      </c>
      <c r="AR454" s="154" t="s">
        <v>183</v>
      </c>
      <c r="AT454" s="154" t="s">
        <v>179</v>
      </c>
      <c r="AU454" s="154" t="s">
        <v>118</v>
      </c>
      <c r="AY454" s="17" t="s">
        <v>177</v>
      </c>
      <c r="BE454" s="155">
        <f>IF(N454="základná",J454,0)</f>
        <v>0</v>
      </c>
      <c r="BF454" s="155">
        <f>IF(N454="znížená",J454,0)</f>
        <v>0</v>
      </c>
      <c r="BG454" s="155">
        <f>IF(N454="zákl. prenesená",J454,0)</f>
        <v>0</v>
      </c>
      <c r="BH454" s="155">
        <f>IF(N454="zníž. prenesená",J454,0)</f>
        <v>0</v>
      </c>
      <c r="BI454" s="155">
        <f>IF(N454="nulová",J454,0)</f>
        <v>0</v>
      </c>
      <c r="BJ454" s="17" t="s">
        <v>118</v>
      </c>
      <c r="BK454" s="155">
        <f>ROUND(I454*H454,2)</f>
        <v>0</v>
      </c>
      <c r="BL454" s="17" t="s">
        <v>183</v>
      </c>
      <c r="BM454" s="154" t="s">
        <v>654</v>
      </c>
    </row>
    <row r="455" spans="2:65" s="12" customFormat="1" ht="12">
      <c r="B455" s="156"/>
      <c r="D455" s="157" t="s">
        <v>185</v>
      </c>
      <c r="E455" s="158" t="s">
        <v>1</v>
      </c>
      <c r="F455" s="159" t="s">
        <v>655</v>
      </c>
      <c r="H455" s="160">
        <v>493.01</v>
      </c>
      <c r="I455" s="161"/>
      <c r="L455" s="156"/>
      <c r="M455" s="162"/>
      <c r="T455" s="163"/>
      <c r="AT455" s="158" t="s">
        <v>185</v>
      </c>
      <c r="AU455" s="158" t="s">
        <v>118</v>
      </c>
      <c r="AV455" s="12" t="s">
        <v>118</v>
      </c>
      <c r="AW455" s="12" t="s">
        <v>30</v>
      </c>
      <c r="AX455" s="12" t="s">
        <v>75</v>
      </c>
      <c r="AY455" s="158" t="s">
        <v>177</v>
      </c>
    </row>
    <row r="456" spans="2:65" s="13" customFormat="1" ht="12">
      <c r="B456" s="167"/>
      <c r="D456" s="157" t="s">
        <v>185</v>
      </c>
      <c r="E456" s="168" t="s">
        <v>1</v>
      </c>
      <c r="F456" s="169" t="s">
        <v>251</v>
      </c>
      <c r="H456" s="170">
        <v>493.01</v>
      </c>
      <c r="I456" s="171"/>
      <c r="L456" s="167"/>
      <c r="M456" s="172"/>
      <c r="T456" s="173"/>
      <c r="AT456" s="168" t="s">
        <v>185</v>
      </c>
      <c r="AU456" s="168" t="s">
        <v>118</v>
      </c>
      <c r="AV456" s="13" t="s">
        <v>183</v>
      </c>
      <c r="AW456" s="13" t="s">
        <v>30</v>
      </c>
      <c r="AX456" s="13" t="s">
        <v>83</v>
      </c>
      <c r="AY456" s="168" t="s">
        <v>177</v>
      </c>
    </row>
    <row r="457" spans="2:65" s="1" customFormat="1" ht="16.5" customHeight="1">
      <c r="B457" s="141"/>
      <c r="C457" s="142" t="s">
        <v>656</v>
      </c>
      <c r="D457" s="142" t="s">
        <v>179</v>
      </c>
      <c r="E457" s="143" t="s">
        <v>657</v>
      </c>
      <c r="F457" s="144" t="s">
        <v>658</v>
      </c>
      <c r="G457" s="145" t="s">
        <v>401</v>
      </c>
      <c r="H457" s="146">
        <v>260.45999999999998</v>
      </c>
      <c r="I457" s="147"/>
      <c r="J457" s="148">
        <f>ROUND(I457*H457,2)</f>
        <v>0</v>
      </c>
      <c r="K457" s="149"/>
      <c r="L457" s="32"/>
      <c r="M457" s="150" t="s">
        <v>1</v>
      </c>
      <c r="N457" s="151" t="s">
        <v>41</v>
      </c>
      <c r="P457" s="152">
        <f>O457*H457</f>
        <v>0</v>
      </c>
      <c r="Q457" s="152">
        <v>2.3000000000000001E-4</v>
      </c>
      <c r="R457" s="152">
        <f>Q457*H457</f>
        <v>5.9905799999999995E-2</v>
      </c>
      <c r="S457" s="152">
        <v>0</v>
      </c>
      <c r="T457" s="153">
        <f>S457*H457</f>
        <v>0</v>
      </c>
      <c r="AR457" s="154" t="s">
        <v>183</v>
      </c>
      <c r="AT457" s="154" t="s">
        <v>179</v>
      </c>
      <c r="AU457" s="154" t="s">
        <v>118</v>
      </c>
      <c r="AY457" s="17" t="s">
        <v>177</v>
      </c>
      <c r="BE457" s="155">
        <f>IF(N457="základná",J457,0)</f>
        <v>0</v>
      </c>
      <c r="BF457" s="155">
        <f>IF(N457="znížená",J457,0)</f>
        <v>0</v>
      </c>
      <c r="BG457" s="155">
        <f>IF(N457="zákl. prenesená",J457,0)</f>
        <v>0</v>
      </c>
      <c r="BH457" s="155">
        <f>IF(N457="zníž. prenesená",J457,0)</f>
        <v>0</v>
      </c>
      <c r="BI457" s="155">
        <f>IF(N457="nulová",J457,0)</f>
        <v>0</v>
      </c>
      <c r="BJ457" s="17" t="s">
        <v>118</v>
      </c>
      <c r="BK457" s="155">
        <f>ROUND(I457*H457,2)</f>
        <v>0</v>
      </c>
      <c r="BL457" s="17" t="s">
        <v>183</v>
      </c>
      <c r="BM457" s="154" t="s">
        <v>659</v>
      </c>
    </row>
    <row r="458" spans="2:65" s="12" customFormat="1" ht="12">
      <c r="B458" s="156"/>
      <c r="D458" s="157" t="s">
        <v>185</v>
      </c>
      <c r="E458" s="158" t="s">
        <v>1</v>
      </c>
      <c r="F458" s="159" t="s">
        <v>660</v>
      </c>
      <c r="H458" s="160">
        <v>260.45999999999998</v>
      </c>
      <c r="I458" s="161"/>
      <c r="L458" s="156"/>
      <c r="M458" s="162"/>
      <c r="T458" s="163"/>
      <c r="AT458" s="158" t="s">
        <v>185</v>
      </c>
      <c r="AU458" s="158" t="s">
        <v>118</v>
      </c>
      <c r="AV458" s="12" t="s">
        <v>118</v>
      </c>
      <c r="AW458" s="12" t="s">
        <v>30</v>
      </c>
      <c r="AX458" s="12" t="s">
        <v>75</v>
      </c>
      <c r="AY458" s="158" t="s">
        <v>177</v>
      </c>
    </row>
    <row r="459" spans="2:65" s="13" customFormat="1" ht="12">
      <c r="B459" s="167"/>
      <c r="D459" s="157" t="s">
        <v>185</v>
      </c>
      <c r="E459" s="168" t="s">
        <v>1</v>
      </c>
      <c r="F459" s="169" t="s">
        <v>251</v>
      </c>
      <c r="H459" s="170">
        <v>260.45999999999998</v>
      </c>
      <c r="I459" s="171"/>
      <c r="L459" s="167"/>
      <c r="M459" s="172"/>
      <c r="T459" s="173"/>
      <c r="AT459" s="168" t="s">
        <v>185</v>
      </c>
      <c r="AU459" s="168" t="s">
        <v>118</v>
      </c>
      <c r="AV459" s="13" t="s">
        <v>183</v>
      </c>
      <c r="AW459" s="13" t="s">
        <v>30</v>
      </c>
      <c r="AX459" s="13" t="s">
        <v>83</v>
      </c>
      <c r="AY459" s="168" t="s">
        <v>177</v>
      </c>
    </row>
    <row r="460" spans="2:65" s="1" customFormat="1" ht="21.75" customHeight="1">
      <c r="B460" s="141"/>
      <c r="C460" s="142" t="s">
        <v>661</v>
      </c>
      <c r="D460" s="142" t="s">
        <v>179</v>
      </c>
      <c r="E460" s="143" t="s">
        <v>662</v>
      </c>
      <c r="F460" s="144" t="s">
        <v>663</v>
      </c>
      <c r="G460" s="145" t="s">
        <v>401</v>
      </c>
      <c r="H460" s="146">
        <v>84</v>
      </c>
      <c r="I460" s="147"/>
      <c r="J460" s="148">
        <f>ROUND(I460*H460,2)</f>
        <v>0</v>
      </c>
      <c r="K460" s="149"/>
      <c r="L460" s="32"/>
      <c r="M460" s="150" t="s">
        <v>1</v>
      </c>
      <c r="N460" s="151" t="s">
        <v>41</v>
      </c>
      <c r="P460" s="152">
        <f>O460*H460</f>
        <v>0</v>
      </c>
      <c r="Q460" s="152">
        <v>6.9999999999999994E-5</v>
      </c>
      <c r="R460" s="152">
        <f>Q460*H460</f>
        <v>5.8799999999999998E-3</v>
      </c>
      <c r="S460" s="152">
        <v>0</v>
      </c>
      <c r="T460" s="153">
        <f>S460*H460</f>
        <v>0</v>
      </c>
      <c r="AR460" s="154" t="s">
        <v>183</v>
      </c>
      <c r="AT460" s="154" t="s">
        <v>179</v>
      </c>
      <c r="AU460" s="154" t="s">
        <v>118</v>
      </c>
      <c r="AY460" s="17" t="s">
        <v>177</v>
      </c>
      <c r="BE460" s="155">
        <f>IF(N460="základná",J460,0)</f>
        <v>0</v>
      </c>
      <c r="BF460" s="155">
        <f>IF(N460="znížená",J460,0)</f>
        <v>0</v>
      </c>
      <c r="BG460" s="155">
        <f>IF(N460="zákl. prenesená",J460,0)</f>
        <v>0</v>
      </c>
      <c r="BH460" s="155">
        <f>IF(N460="zníž. prenesená",J460,0)</f>
        <v>0</v>
      </c>
      <c r="BI460" s="155">
        <f>IF(N460="nulová",J460,0)</f>
        <v>0</v>
      </c>
      <c r="BJ460" s="17" t="s">
        <v>118</v>
      </c>
      <c r="BK460" s="155">
        <f>ROUND(I460*H460,2)</f>
        <v>0</v>
      </c>
      <c r="BL460" s="17" t="s">
        <v>183</v>
      </c>
      <c r="BM460" s="154" t="s">
        <v>664</v>
      </c>
    </row>
    <row r="461" spans="2:65" s="12" customFormat="1" ht="12">
      <c r="B461" s="156"/>
      <c r="D461" s="157" t="s">
        <v>185</v>
      </c>
      <c r="E461" s="158" t="s">
        <v>1</v>
      </c>
      <c r="F461" s="159" t="s">
        <v>665</v>
      </c>
      <c r="H461" s="160">
        <v>81.5</v>
      </c>
      <c r="I461" s="161"/>
      <c r="L461" s="156"/>
      <c r="M461" s="162"/>
      <c r="T461" s="163"/>
      <c r="AT461" s="158" t="s">
        <v>185</v>
      </c>
      <c r="AU461" s="158" t="s">
        <v>118</v>
      </c>
      <c r="AV461" s="12" t="s">
        <v>118</v>
      </c>
      <c r="AW461" s="12" t="s">
        <v>30</v>
      </c>
      <c r="AX461" s="12" t="s">
        <v>75</v>
      </c>
      <c r="AY461" s="158" t="s">
        <v>177</v>
      </c>
    </row>
    <row r="462" spans="2:65" s="12" customFormat="1" ht="12">
      <c r="B462" s="156"/>
      <c r="D462" s="157" t="s">
        <v>185</v>
      </c>
      <c r="E462" s="158" t="s">
        <v>1</v>
      </c>
      <c r="F462" s="159" t="s">
        <v>666</v>
      </c>
      <c r="H462" s="160">
        <v>2.5</v>
      </c>
      <c r="I462" s="161"/>
      <c r="L462" s="156"/>
      <c r="M462" s="162"/>
      <c r="T462" s="163"/>
      <c r="AT462" s="158" t="s">
        <v>185</v>
      </c>
      <c r="AU462" s="158" t="s">
        <v>118</v>
      </c>
      <c r="AV462" s="12" t="s">
        <v>118</v>
      </c>
      <c r="AW462" s="12" t="s">
        <v>30</v>
      </c>
      <c r="AX462" s="12" t="s">
        <v>75</v>
      </c>
      <c r="AY462" s="158" t="s">
        <v>177</v>
      </c>
    </row>
    <row r="463" spans="2:65" s="13" customFormat="1" ht="12">
      <c r="B463" s="167"/>
      <c r="D463" s="157" t="s">
        <v>185</v>
      </c>
      <c r="E463" s="168" t="s">
        <v>1</v>
      </c>
      <c r="F463" s="169" t="s">
        <v>251</v>
      </c>
      <c r="H463" s="170">
        <v>84</v>
      </c>
      <c r="I463" s="171"/>
      <c r="L463" s="167"/>
      <c r="M463" s="172"/>
      <c r="T463" s="173"/>
      <c r="AT463" s="168" t="s">
        <v>185</v>
      </c>
      <c r="AU463" s="168" t="s">
        <v>118</v>
      </c>
      <c r="AV463" s="13" t="s">
        <v>183</v>
      </c>
      <c r="AW463" s="13" t="s">
        <v>30</v>
      </c>
      <c r="AX463" s="13" t="s">
        <v>83</v>
      </c>
      <c r="AY463" s="168" t="s">
        <v>177</v>
      </c>
    </row>
    <row r="464" spans="2:65" s="1" customFormat="1" ht="16.5" customHeight="1">
      <c r="B464" s="141"/>
      <c r="C464" s="142" t="s">
        <v>667</v>
      </c>
      <c r="D464" s="142" t="s">
        <v>179</v>
      </c>
      <c r="E464" s="143" t="s">
        <v>668</v>
      </c>
      <c r="F464" s="144" t="s">
        <v>669</v>
      </c>
      <c r="G464" s="145" t="s">
        <v>401</v>
      </c>
      <c r="H464" s="146">
        <v>70.25</v>
      </c>
      <c r="I464" s="147"/>
      <c r="J464" s="148">
        <f>ROUND(I464*H464,2)</f>
        <v>0</v>
      </c>
      <c r="K464" s="149"/>
      <c r="L464" s="32"/>
      <c r="M464" s="150" t="s">
        <v>1</v>
      </c>
      <c r="N464" s="151" t="s">
        <v>41</v>
      </c>
      <c r="P464" s="152">
        <f>O464*H464</f>
        <v>0</v>
      </c>
      <c r="Q464" s="152">
        <v>1.6000000000000001E-4</v>
      </c>
      <c r="R464" s="152">
        <f>Q464*H464</f>
        <v>1.1240000000000002E-2</v>
      </c>
      <c r="S464" s="152">
        <v>0</v>
      </c>
      <c r="T464" s="153">
        <f>S464*H464</f>
        <v>0</v>
      </c>
      <c r="AR464" s="154" t="s">
        <v>183</v>
      </c>
      <c r="AT464" s="154" t="s">
        <v>179</v>
      </c>
      <c r="AU464" s="154" t="s">
        <v>118</v>
      </c>
      <c r="AY464" s="17" t="s">
        <v>177</v>
      </c>
      <c r="BE464" s="155">
        <f>IF(N464="základná",J464,0)</f>
        <v>0</v>
      </c>
      <c r="BF464" s="155">
        <f>IF(N464="znížená",J464,0)</f>
        <v>0</v>
      </c>
      <c r="BG464" s="155">
        <f>IF(N464="zákl. prenesená",J464,0)</f>
        <v>0</v>
      </c>
      <c r="BH464" s="155">
        <f>IF(N464="zníž. prenesená",J464,0)</f>
        <v>0</v>
      </c>
      <c r="BI464" s="155">
        <f>IF(N464="nulová",J464,0)</f>
        <v>0</v>
      </c>
      <c r="BJ464" s="17" t="s">
        <v>118</v>
      </c>
      <c r="BK464" s="155">
        <f>ROUND(I464*H464,2)</f>
        <v>0</v>
      </c>
      <c r="BL464" s="17" t="s">
        <v>183</v>
      </c>
      <c r="BM464" s="154" t="s">
        <v>670</v>
      </c>
    </row>
    <row r="465" spans="2:65" s="12" customFormat="1" ht="12">
      <c r="B465" s="156"/>
      <c r="D465" s="157" t="s">
        <v>185</v>
      </c>
      <c r="E465" s="158" t="s">
        <v>1</v>
      </c>
      <c r="F465" s="159" t="s">
        <v>671</v>
      </c>
      <c r="H465" s="160">
        <v>70.25</v>
      </c>
      <c r="I465" s="161"/>
      <c r="L465" s="156"/>
      <c r="M465" s="162"/>
      <c r="T465" s="163"/>
      <c r="AT465" s="158" t="s">
        <v>185</v>
      </c>
      <c r="AU465" s="158" t="s">
        <v>118</v>
      </c>
      <c r="AV465" s="12" t="s">
        <v>118</v>
      </c>
      <c r="AW465" s="12" t="s">
        <v>30</v>
      </c>
      <c r="AX465" s="12" t="s">
        <v>83</v>
      </c>
      <c r="AY465" s="158" t="s">
        <v>177</v>
      </c>
    </row>
    <row r="466" spans="2:65" s="1" customFormat="1" ht="21.75" customHeight="1">
      <c r="B466" s="141"/>
      <c r="C466" s="142" t="s">
        <v>672</v>
      </c>
      <c r="D466" s="142" t="s">
        <v>179</v>
      </c>
      <c r="E466" s="143" t="s">
        <v>673</v>
      </c>
      <c r="F466" s="144" t="s">
        <v>674</v>
      </c>
      <c r="G466" s="145" t="s">
        <v>401</v>
      </c>
      <c r="H466" s="146">
        <v>218.56</v>
      </c>
      <c r="I466" s="147"/>
      <c r="J466" s="148">
        <f>ROUND(I466*H466,2)</f>
        <v>0</v>
      </c>
      <c r="K466" s="149"/>
      <c r="L466" s="32"/>
      <c r="M466" s="150" t="s">
        <v>1</v>
      </c>
      <c r="N466" s="151" t="s">
        <v>41</v>
      </c>
      <c r="P466" s="152">
        <f>O466*H466</f>
        <v>0</v>
      </c>
      <c r="Q466" s="152">
        <v>2.4000000000000001E-4</v>
      </c>
      <c r="R466" s="152">
        <f>Q466*H466</f>
        <v>5.2454400000000005E-2</v>
      </c>
      <c r="S466" s="152">
        <v>0</v>
      </c>
      <c r="T466" s="153">
        <f>S466*H466</f>
        <v>0</v>
      </c>
      <c r="AR466" s="154" t="s">
        <v>183</v>
      </c>
      <c r="AT466" s="154" t="s">
        <v>179</v>
      </c>
      <c r="AU466" s="154" t="s">
        <v>118</v>
      </c>
      <c r="AY466" s="17" t="s">
        <v>177</v>
      </c>
      <c r="BE466" s="155">
        <f>IF(N466="základná",J466,0)</f>
        <v>0</v>
      </c>
      <c r="BF466" s="155">
        <f>IF(N466="znížená",J466,0)</f>
        <v>0</v>
      </c>
      <c r="BG466" s="155">
        <f>IF(N466="zákl. prenesená",J466,0)</f>
        <v>0</v>
      </c>
      <c r="BH466" s="155">
        <f>IF(N466="zníž. prenesená",J466,0)</f>
        <v>0</v>
      </c>
      <c r="BI466" s="155">
        <f>IF(N466="nulová",J466,0)</f>
        <v>0</v>
      </c>
      <c r="BJ466" s="17" t="s">
        <v>118</v>
      </c>
      <c r="BK466" s="155">
        <f>ROUND(I466*H466,2)</f>
        <v>0</v>
      </c>
      <c r="BL466" s="17" t="s">
        <v>183</v>
      </c>
      <c r="BM466" s="154" t="s">
        <v>675</v>
      </c>
    </row>
    <row r="467" spans="2:65" s="12" customFormat="1" ht="12">
      <c r="B467" s="156"/>
      <c r="D467" s="157" t="s">
        <v>185</v>
      </c>
      <c r="E467" s="158" t="s">
        <v>1</v>
      </c>
      <c r="F467" s="159" t="s">
        <v>676</v>
      </c>
      <c r="H467" s="160">
        <v>178.96</v>
      </c>
      <c r="I467" s="161"/>
      <c r="L467" s="156"/>
      <c r="M467" s="162"/>
      <c r="T467" s="163"/>
      <c r="AT467" s="158" t="s">
        <v>185</v>
      </c>
      <c r="AU467" s="158" t="s">
        <v>118</v>
      </c>
      <c r="AV467" s="12" t="s">
        <v>118</v>
      </c>
      <c r="AW467" s="12" t="s">
        <v>30</v>
      </c>
      <c r="AX467" s="12" t="s">
        <v>75</v>
      </c>
      <c r="AY467" s="158" t="s">
        <v>177</v>
      </c>
    </row>
    <row r="468" spans="2:65" s="12" customFormat="1" ht="12">
      <c r="B468" s="156"/>
      <c r="D468" s="157" t="s">
        <v>185</v>
      </c>
      <c r="E468" s="158" t="s">
        <v>1</v>
      </c>
      <c r="F468" s="159" t="s">
        <v>677</v>
      </c>
      <c r="H468" s="160">
        <v>39.6</v>
      </c>
      <c r="I468" s="161"/>
      <c r="L468" s="156"/>
      <c r="M468" s="162"/>
      <c r="T468" s="163"/>
      <c r="AT468" s="158" t="s">
        <v>185</v>
      </c>
      <c r="AU468" s="158" t="s">
        <v>118</v>
      </c>
      <c r="AV468" s="12" t="s">
        <v>118</v>
      </c>
      <c r="AW468" s="12" t="s">
        <v>30</v>
      </c>
      <c r="AX468" s="12" t="s">
        <v>75</v>
      </c>
      <c r="AY468" s="158" t="s">
        <v>177</v>
      </c>
    </row>
    <row r="469" spans="2:65" s="13" customFormat="1" ht="12">
      <c r="B469" s="167"/>
      <c r="D469" s="157" t="s">
        <v>185</v>
      </c>
      <c r="E469" s="168" t="s">
        <v>1</v>
      </c>
      <c r="F469" s="169" t="s">
        <v>251</v>
      </c>
      <c r="H469" s="170">
        <v>218.56</v>
      </c>
      <c r="I469" s="171"/>
      <c r="L469" s="167"/>
      <c r="M469" s="172"/>
      <c r="T469" s="173"/>
      <c r="AT469" s="168" t="s">
        <v>185</v>
      </c>
      <c r="AU469" s="168" t="s">
        <v>118</v>
      </c>
      <c r="AV469" s="13" t="s">
        <v>183</v>
      </c>
      <c r="AW469" s="13" t="s">
        <v>30</v>
      </c>
      <c r="AX469" s="13" t="s">
        <v>83</v>
      </c>
      <c r="AY469" s="168" t="s">
        <v>177</v>
      </c>
    </row>
    <row r="470" spans="2:65" s="1" customFormat="1" ht="16.5" customHeight="1">
      <c r="B470" s="141"/>
      <c r="C470" s="142" t="s">
        <v>678</v>
      </c>
      <c r="D470" s="142" t="s">
        <v>179</v>
      </c>
      <c r="E470" s="143" t="s">
        <v>679</v>
      </c>
      <c r="F470" s="144" t="s">
        <v>680</v>
      </c>
      <c r="G470" s="145" t="s">
        <v>401</v>
      </c>
      <c r="H470" s="146">
        <v>16.8</v>
      </c>
      <c r="I470" s="147"/>
      <c r="J470" s="148">
        <f>ROUND(I470*H470,2)</f>
        <v>0</v>
      </c>
      <c r="K470" s="149"/>
      <c r="L470" s="32"/>
      <c r="M470" s="150" t="s">
        <v>1</v>
      </c>
      <c r="N470" s="151" t="s">
        <v>41</v>
      </c>
      <c r="P470" s="152">
        <f>O470*H470</f>
        <v>0</v>
      </c>
      <c r="Q470" s="152">
        <v>1.6000000000000001E-4</v>
      </c>
      <c r="R470" s="152">
        <f>Q470*H470</f>
        <v>2.6880000000000003E-3</v>
      </c>
      <c r="S470" s="152">
        <v>0</v>
      </c>
      <c r="T470" s="153">
        <f>S470*H470</f>
        <v>0</v>
      </c>
      <c r="AR470" s="154" t="s">
        <v>183</v>
      </c>
      <c r="AT470" s="154" t="s">
        <v>179</v>
      </c>
      <c r="AU470" s="154" t="s">
        <v>118</v>
      </c>
      <c r="AY470" s="17" t="s">
        <v>177</v>
      </c>
      <c r="BE470" s="155">
        <f>IF(N470="základná",J470,0)</f>
        <v>0</v>
      </c>
      <c r="BF470" s="155">
        <f>IF(N470="znížená",J470,0)</f>
        <v>0</v>
      </c>
      <c r="BG470" s="155">
        <f>IF(N470="zákl. prenesená",J470,0)</f>
        <v>0</v>
      </c>
      <c r="BH470" s="155">
        <f>IF(N470="zníž. prenesená",J470,0)</f>
        <v>0</v>
      </c>
      <c r="BI470" s="155">
        <f>IF(N470="nulová",J470,0)</f>
        <v>0</v>
      </c>
      <c r="BJ470" s="17" t="s">
        <v>118</v>
      </c>
      <c r="BK470" s="155">
        <f>ROUND(I470*H470,2)</f>
        <v>0</v>
      </c>
      <c r="BL470" s="17" t="s">
        <v>183</v>
      </c>
      <c r="BM470" s="154" t="s">
        <v>681</v>
      </c>
    </row>
    <row r="471" spans="2:65" s="12" customFormat="1" ht="12">
      <c r="B471" s="156"/>
      <c r="D471" s="157" t="s">
        <v>185</v>
      </c>
      <c r="E471" s="158" t="s">
        <v>1</v>
      </c>
      <c r="F471" s="159" t="s">
        <v>682</v>
      </c>
      <c r="H471" s="160">
        <v>16.8</v>
      </c>
      <c r="I471" s="161"/>
      <c r="L471" s="156"/>
      <c r="M471" s="162"/>
      <c r="T471" s="163"/>
      <c r="AT471" s="158" t="s">
        <v>185</v>
      </c>
      <c r="AU471" s="158" t="s">
        <v>118</v>
      </c>
      <c r="AV471" s="12" t="s">
        <v>118</v>
      </c>
      <c r="AW471" s="12" t="s">
        <v>30</v>
      </c>
      <c r="AX471" s="12" t="s">
        <v>83</v>
      </c>
      <c r="AY471" s="158" t="s">
        <v>177</v>
      </c>
    </row>
    <row r="472" spans="2:65" s="1" customFormat="1" ht="16.5" customHeight="1">
      <c r="B472" s="141"/>
      <c r="C472" s="142" t="s">
        <v>683</v>
      </c>
      <c r="D472" s="142" t="s">
        <v>179</v>
      </c>
      <c r="E472" s="143" t="s">
        <v>684</v>
      </c>
      <c r="F472" s="144" t="s">
        <v>685</v>
      </c>
      <c r="G472" s="145" t="s">
        <v>401</v>
      </c>
      <c r="H472" s="146">
        <v>75.3</v>
      </c>
      <c r="I472" s="147"/>
      <c r="J472" s="148">
        <f>ROUND(I472*H472,2)</f>
        <v>0</v>
      </c>
      <c r="K472" s="149"/>
      <c r="L472" s="32"/>
      <c r="M472" s="150" t="s">
        <v>1</v>
      </c>
      <c r="N472" s="151" t="s">
        <v>41</v>
      </c>
      <c r="P472" s="152">
        <f>O472*H472</f>
        <v>0</v>
      </c>
      <c r="Q472" s="152">
        <v>5.0000000000000002E-5</v>
      </c>
      <c r="R472" s="152">
        <f>Q472*H472</f>
        <v>3.7650000000000001E-3</v>
      </c>
      <c r="S472" s="152">
        <v>0</v>
      </c>
      <c r="T472" s="153">
        <f>S472*H472</f>
        <v>0</v>
      </c>
      <c r="AR472" s="154" t="s">
        <v>183</v>
      </c>
      <c r="AT472" s="154" t="s">
        <v>179</v>
      </c>
      <c r="AU472" s="154" t="s">
        <v>118</v>
      </c>
      <c r="AY472" s="17" t="s">
        <v>177</v>
      </c>
      <c r="BE472" s="155">
        <f>IF(N472="základná",J472,0)</f>
        <v>0</v>
      </c>
      <c r="BF472" s="155">
        <f>IF(N472="znížená",J472,0)</f>
        <v>0</v>
      </c>
      <c r="BG472" s="155">
        <f>IF(N472="zákl. prenesená",J472,0)</f>
        <v>0</v>
      </c>
      <c r="BH472" s="155">
        <f>IF(N472="zníž. prenesená",J472,0)</f>
        <v>0</v>
      </c>
      <c r="BI472" s="155">
        <f>IF(N472="nulová",J472,0)</f>
        <v>0</v>
      </c>
      <c r="BJ472" s="17" t="s">
        <v>118</v>
      </c>
      <c r="BK472" s="155">
        <f>ROUND(I472*H472,2)</f>
        <v>0</v>
      </c>
      <c r="BL472" s="17" t="s">
        <v>183</v>
      </c>
      <c r="BM472" s="154" t="s">
        <v>686</v>
      </c>
    </row>
    <row r="473" spans="2:65" s="12" customFormat="1" ht="12">
      <c r="B473" s="156"/>
      <c r="D473" s="157" t="s">
        <v>185</v>
      </c>
      <c r="E473" s="158" t="s">
        <v>1</v>
      </c>
      <c r="F473" s="159" t="s">
        <v>687</v>
      </c>
      <c r="H473" s="160">
        <v>75.3</v>
      </c>
      <c r="I473" s="161"/>
      <c r="L473" s="156"/>
      <c r="M473" s="162"/>
      <c r="T473" s="163"/>
      <c r="AT473" s="158" t="s">
        <v>185</v>
      </c>
      <c r="AU473" s="158" t="s">
        <v>118</v>
      </c>
      <c r="AV473" s="12" t="s">
        <v>118</v>
      </c>
      <c r="AW473" s="12" t="s">
        <v>30</v>
      </c>
      <c r="AX473" s="12" t="s">
        <v>83</v>
      </c>
      <c r="AY473" s="158" t="s">
        <v>177</v>
      </c>
    </row>
    <row r="474" spans="2:65" s="1" customFormat="1" ht="44.25" customHeight="1">
      <c r="B474" s="141"/>
      <c r="C474" s="142" t="s">
        <v>688</v>
      </c>
      <c r="D474" s="142" t="s">
        <v>179</v>
      </c>
      <c r="E474" s="143" t="s">
        <v>689</v>
      </c>
      <c r="F474" s="144" t="s">
        <v>690</v>
      </c>
      <c r="G474" s="145" t="s">
        <v>182</v>
      </c>
      <c r="H474" s="146">
        <v>3.62</v>
      </c>
      <c r="I474" s="147"/>
      <c r="J474" s="148">
        <f>ROUND(I474*H474,2)</f>
        <v>0</v>
      </c>
      <c r="K474" s="149"/>
      <c r="L474" s="32"/>
      <c r="M474" s="150" t="s">
        <v>1</v>
      </c>
      <c r="N474" s="151" t="s">
        <v>41</v>
      </c>
      <c r="P474" s="152">
        <f>O474*H474</f>
        <v>0</v>
      </c>
      <c r="Q474" s="152">
        <v>0</v>
      </c>
      <c r="R474" s="152">
        <f>Q474*H474</f>
        <v>0</v>
      </c>
      <c r="S474" s="152">
        <v>1.905</v>
      </c>
      <c r="T474" s="153">
        <f>S474*H474</f>
        <v>6.8961000000000006</v>
      </c>
      <c r="AR474" s="154" t="s">
        <v>183</v>
      </c>
      <c r="AT474" s="154" t="s">
        <v>179</v>
      </c>
      <c r="AU474" s="154" t="s">
        <v>118</v>
      </c>
      <c r="AY474" s="17" t="s">
        <v>177</v>
      </c>
      <c r="BE474" s="155">
        <f>IF(N474="základná",J474,0)</f>
        <v>0</v>
      </c>
      <c r="BF474" s="155">
        <f>IF(N474="znížená",J474,0)</f>
        <v>0</v>
      </c>
      <c r="BG474" s="155">
        <f>IF(N474="zákl. prenesená",J474,0)</f>
        <v>0</v>
      </c>
      <c r="BH474" s="155">
        <f>IF(N474="zníž. prenesená",J474,0)</f>
        <v>0</v>
      </c>
      <c r="BI474" s="155">
        <f>IF(N474="nulová",J474,0)</f>
        <v>0</v>
      </c>
      <c r="BJ474" s="17" t="s">
        <v>118</v>
      </c>
      <c r="BK474" s="155">
        <f>ROUND(I474*H474,2)</f>
        <v>0</v>
      </c>
      <c r="BL474" s="17" t="s">
        <v>183</v>
      </c>
      <c r="BM474" s="154" t="s">
        <v>691</v>
      </c>
    </row>
    <row r="475" spans="2:65" s="12" customFormat="1" ht="24">
      <c r="B475" s="156"/>
      <c r="D475" s="157" t="s">
        <v>185</v>
      </c>
      <c r="E475" s="158" t="s">
        <v>1</v>
      </c>
      <c r="F475" s="159" t="s">
        <v>692</v>
      </c>
      <c r="H475" s="160">
        <v>1.81</v>
      </c>
      <c r="I475" s="161"/>
      <c r="L475" s="156"/>
      <c r="M475" s="162"/>
      <c r="T475" s="163"/>
      <c r="AT475" s="158" t="s">
        <v>185</v>
      </c>
      <c r="AU475" s="158" t="s">
        <v>118</v>
      </c>
      <c r="AV475" s="12" t="s">
        <v>118</v>
      </c>
      <c r="AW475" s="12" t="s">
        <v>30</v>
      </c>
      <c r="AX475" s="12" t="s">
        <v>75</v>
      </c>
      <c r="AY475" s="158" t="s">
        <v>177</v>
      </c>
    </row>
    <row r="476" spans="2:65" s="12" customFormat="1" ht="24">
      <c r="B476" s="156"/>
      <c r="D476" s="157" t="s">
        <v>185</v>
      </c>
      <c r="E476" s="158" t="s">
        <v>1</v>
      </c>
      <c r="F476" s="159" t="s">
        <v>693</v>
      </c>
      <c r="H476" s="160">
        <v>1.81</v>
      </c>
      <c r="I476" s="161"/>
      <c r="L476" s="156"/>
      <c r="M476" s="162"/>
      <c r="T476" s="163"/>
      <c r="AT476" s="158" t="s">
        <v>185</v>
      </c>
      <c r="AU476" s="158" t="s">
        <v>118</v>
      </c>
      <c r="AV476" s="12" t="s">
        <v>118</v>
      </c>
      <c r="AW476" s="12" t="s">
        <v>30</v>
      </c>
      <c r="AX476" s="12" t="s">
        <v>75</v>
      </c>
      <c r="AY476" s="158" t="s">
        <v>177</v>
      </c>
    </row>
    <row r="477" spans="2:65" s="13" customFormat="1" ht="12">
      <c r="B477" s="167"/>
      <c r="D477" s="157" t="s">
        <v>185</v>
      </c>
      <c r="E477" s="168" t="s">
        <v>1</v>
      </c>
      <c r="F477" s="169" t="s">
        <v>251</v>
      </c>
      <c r="H477" s="170">
        <v>3.62</v>
      </c>
      <c r="I477" s="171"/>
      <c r="L477" s="167"/>
      <c r="M477" s="172"/>
      <c r="T477" s="173"/>
      <c r="AT477" s="168" t="s">
        <v>185</v>
      </c>
      <c r="AU477" s="168" t="s">
        <v>118</v>
      </c>
      <c r="AV477" s="13" t="s">
        <v>183</v>
      </c>
      <c r="AW477" s="13" t="s">
        <v>30</v>
      </c>
      <c r="AX477" s="13" t="s">
        <v>83</v>
      </c>
      <c r="AY477" s="168" t="s">
        <v>177</v>
      </c>
    </row>
    <row r="478" spans="2:65" s="1" customFormat="1" ht="21.75" customHeight="1">
      <c r="B478" s="141"/>
      <c r="C478" s="142" t="s">
        <v>694</v>
      </c>
      <c r="D478" s="142" t="s">
        <v>179</v>
      </c>
      <c r="E478" s="143" t="s">
        <v>695</v>
      </c>
      <c r="F478" s="144" t="s">
        <v>696</v>
      </c>
      <c r="G478" s="145" t="s">
        <v>236</v>
      </c>
      <c r="H478" s="146">
        <v>6.8959999999999999</v>
      </c>
      <c r="I478" s="147"/>
      <c r="J478" s="148">
        <f>ROUND(I478*H478,2)</f>
        <v>0</v>
      </c>
      <c r="K478" s="149"/>
      <c r="L478" s="32"/>
      <c r="M478" s="150" t="s">
        <v>1</v>
      </c>
      <c r="N478" s="151" t="s">
        <v>41</v>
      </c>
      <c r="P478" s="152">
        <f>O478*H478</f>
        <v>0</v>
      </c>
      <c r="Q478" s="152">
        <v>0</v>
      </c>
      <c r="R478" s="152">
        <f>Q478*H478</f>
        <v>0</v>
      </c>
      <c r="S478" s="152">
        <v>0</v>
      </c>
      <c r="T478" s="153">
        <f>S478*H478</f>
        <v>0</v>
      </c>
      <c r="AR478" s="154" t="s">
        <v>183</v>
      </c>
      <c r="AT478" s="154" t="s">
        <v>179</v>
      </c>
      <c r="AU478" s="154" t="s">
        <v>118</v>
      </c>
      <c r="AY478" s="17" t="s">
        <v>177</v>
      </c>
      <c r="BE478" s="155">
        <f>IF(N478="základná",J478,0)</f>
        <v>0</v>
      </c>
      <c r="BF478" s="155">
        <f>IF(N478="znížená",J478,0)</f>
        <v>0</v>
      </c>
      <c r="BG478" s="155">
        <f>IF(N478="zákl. prenesená",J478,0)</f>
        <v>0</v>
      </c>
      <c r="BH478" s="155">
        <f>IF(N478="zníž. prenesená",J478,0)</f>
        <v>0</v>
      </c>
      <c r="BI478" s="155">
        <f>IF(N478="nulová",J478,0)</f>
        <v>0</v>
      </c>
      <c r="BJ478" s="17" t="s">
        <v>118</v>
      </c>
      <c r="BK478" s="155">
        <f>ROUND(I478*H478,2)</f>
        <v>0</v>
      </c>
      <c r="BL478" s="17" t="s">
        <v>183</v>
      </c>
      <c r="BM478" s="154" t="s">
        <v>697</v>
      </c>
    </row>
    <row r="479" spans="2:65" s="1" customFormat="1" ht="24.25" customHeight="1">
      <c r="B479" s="141"/>
      <c r="C479" s="142" t="s">
        <v>698</v>
      </c>
      <c r="D479" s="142" t="s">
        <v>179</v>
      </c>
      <c r="E479" s="143" t="s">
        <v>699</v>
      </c>
      <c r="F479" s="144" t="s">
        <v>700</v>
      </c>
      <c r="G479" s="145" t="s">
        <v>236</v>
      </c>
      <c r="H479" s="146">
        <v>68.959999999999994</v>
      </c>
      <c r="I479" s="147"/>
      <c r="J479" s="148">
        <f>ROUND(I479*H479,2)</f>
        <v>0</v>
      </c>
      <c r="K479" s="149"/>
      <c r="L479" s="32"/>
      <c r="M479" s="150" t="s">
        <v>1</v>
      </c>
      <c r="N479" s="151" t="s">
        <v>41</v>
      </c>
      <c r="P479" s="152">
        <f>O479*H479</f>
        <v>0</v>
      </c>
      <c r="Q479" s="152">
        <v>0</v>
      </c>
      <c r="R479" s="152">
        <f>Q479*H479</f>
        <v>0</v>
      </c>
      <c r="S479" s="152">
        <v>0</v>
      </c>
      <c r="T479" s="153">
        <f>S479*H479</f>
        <v>0</v>
      </c>
      <c r="AR479" s="154" t="s">
        <v>183</v>
      </c>
      <c r="AT479" s="154" t="s">
        <v>179</v>
      </c>
      <c r="AU479" s="154" t="s">
        <v>118</v>
      </c>
      <c r="AY479" s="17" t="s">
        <v>177</v>
      </c>
      <c r="BE479" s="155">
        <f>IF(N479="základná",J479,0)</f>
        <v>0</v>
      </c>
      <c r="BF479" s="155">
        <f>IF(N479="znížená",J479,0)</f>
        <v>0</v>
      </c>
      <c r="BG479" s="155">
        <f>IF(N479="zákl. prenesená",J479,0)</f>
        <v>0</v>
      </c>
      <c r="BH479" s="155">
        <f>IF(N479="zníž. prenesená",J479,0)</f>
        <v>0</v>
      </c>
      <c r="BI479" s="155">
        <f>IF(N479="nulová",J479,0)</f>
        <v>0</v>
      </c>
      <c r="BJ479" s="17" t="s">
        <v>118</v>
      </c>
      <c r="BK479" s="155">
        <f>ROUND(I479*H479,2)</f>
        <v>0</v>
      </c>
      <c r="BL479" s="17" t="s">
        <v>183</v>
      </c>
      <c r="BM479" s="154" t="s">
        <v>701</v>
      </c>
    </row>
    <row r="480" spans="2:65" s="1" customFormat="1" ht="24">
      <c r="B480" s="32"/>
      <c r="D480" s="157" t="s">
        <v>227</v>
      </c>
      <c r="F480" s="164" t="s">
        <v>702</v>
      </c>
      <c r="I480" s="165"/>
      <c r="L480" s="32"/>
      <c r="M480" s="166"/>
      <c r="T480" s="59"/>
      <c r="AT480" s="17" t="s">
        <v>227</v>
      </c>
      <c r="AU480" s="17" t="s">
        <v>118</v>
      </c>
    </row>
    <row r="481" spans="2:65" s="12" customFormat="1" ht="12">
      <c r="B481" s="156"/>
      <c r="D481" s="157" t="s">
        <v>185</v>
      </c>
      <c r="F481" s="159" t="s">
        <v>703</v>
      </c>
      <c r="H481" s="160">
        <v>68.959999999999994</v>
      </c>
      <c r="I481" s="161"/>
      <c r="L481" s="156"/>
      <c r="M481" s="162"/>
      <c r="T481" s="163"/>
      <c r="AT481" s="158" t="s">
        <v>185</v>
      </c>
      <c r="AU481" s="158" t="s">
        <v>118</v>
      </c>
      <c r="AV481" s="12" t="s">
        <v>118</v>
      </c>
      <c r="AW481" s="12" t="s">
        <v>3</v>
      </c>
      <c r="AX481" s="12" t="s">
        <v>83</v>
      </c>
      <c r="AY481" s="158" t="s">
        <v>177</v>
      </c>
    </row>
    <row r="482" spans="2:65" s="1" customFormat="1" ht="24.25" customHeight="1">
      <c r="B482" s="141"/>
      <c r="C482" s="142" t="s">
        <v>704</v>
      </c>
      <c r="D482" s="142" t="s">
        <v>179</v>
      </c>
      <c r="E482" s="143" t="s">
        <v>705</v>
      </c>
      <c r="F482" s="144" t="s">
        <v>706</v>
      </c>
      <c r="G482" s="145" t="s">
        <v>236</v>
      </c>
      <c r="H482" s="146">
        <v>6.8959999999999999</v>
      </c>
      <c r="I482" s="147"/>
      <c r="J482" s="148">
        <f>ROUND(I482*H482,2)</f>
        <v>0</v>
      </c>
      <c r="K482" s="149"/>
      <c r="L482" s="32"/>
      <c r="M482" s="150" t="s">
        <v>1</v>
      </c>
      <c r="N482" s="151" t="s">
        <v>41</v>
      </c>
      <c r="P482" s="152">
        <f>O482*H482</f>
        <v>0</v>
      </c>
      <c r="Q482" s="152">
        <v>0</v>
      </c>
      <c r="R482" s="152">
        <f>Q482*H482</f>
        <v>0</v>
      </c>
      <c r="S482" s="152">
        <v>0</v>
      </c>
      <c r="T482" s="153">
        <f>S482*H482</f>
        <v>0</v>
      </c>
      <c r="AR482" s="154" t="s">
        <v>183</v>
      </c>
      <c r="AT482" s="154" t="s">
        <v>179</v>
      </c>
      <c r="AU482" s="154" t="s">
        <v>118</v>
      </c>
      <c r="AY482" s="17" t="s">
        <v>177</v>
      </c>
      <c r="BE482" s="155">
        <f>IF(N482="základná",J482,0)</f>
        <v>0</v>
      </c>
      <c r="BF482" s="155">
        <f>IF(N482="znížená",J482,0)</f>
        <v>0</v>
      </c>
      <c r="BG482" s="155">
        <f>IF(N482="zákl. prenesená",J482,0)</f>
        <v>0</v>
      </c>
      <c r="BH482" s="155">
        <f>IF(N482="zníž. prenesená",J482,0)</f>
        <v>0</v>
      </c>
      <c r="BI482" s="155">
        <f>IF(N482="nulová",J482,0)</f>
        <v>0</v>
      </c>
      <c r="BJ482" s="17" t="s">
        <v>118</v>
      </c>
      <c r="BK482" s="155">
        <f>ROUND(I482*H482,2)</f>
        <v>0</v>
      </c>
      <c r="BL482" s="17" t="s">
        <v>183</v>
      </c>
      <c r="BM482" s="154" t="s">
        <v>707</v>
      </c>
    </row>
    <row r="483" spans="2:65" s="1" customFormat="1" ht="24.25" customHeight="1">
      <c r="B483" s="141"/>
      <c r="C483" s="142" t="s">
        <v>708</v>
      </c>
      <c r="D483" s="142" t="s">
        <v>179</v>
      </c>
      <c r="E483" s="143" t="s">
        <v>709</v>
      </c>
      <c r="F483" s="144" t="s">
        <v>710</v>
      </c>
      <c r="G483" s="145" t="s">
        <v>236</v>
      </c>
      <c r="H483" s="146">
        <v>27.584</v>
      </c>
      <c r="I483" s="147"/>
      <c r="J483" s="148">
        <f>ROUND(I483*H483,2)</f>
        <v>0</v>
      </c>
      <c r="K483" s="149"/>
      <c r="L483" s="32"/>
      <c r="M483" s="150" t="s">
        <v>1</v>
      </c>
      <c r="N483" s="151" t="s">
        <v>41</v>
      </c>
      <c r="P483" s="152">
        <f>O483*H483</f>
        <v>0</v>
      </c>
      <c r="Q483" s="152">
        <v>0</v>
      </c>
      <c r="R483" s="152">
        <f>Q483*H483</f>
        <v>0</v>
      </c>
      <c r="S483" s="152">
        <v>0</v>
      </c>
      <c r="T483" s="153">
        <f>S483*H483</f>
        <v>0</v>
      </c>
      <c r="AR483" s="154" t="s">
        <v>183</v>
      </c>
      <c r="AT483" s="154" t="s">
        <v>179</v>
      </c>
      <c r="AU483" s="154" t="s">
        <v>118</v>
      </c>
      <c r="AY483" s="17" t="s">
        <v>177</v>
      </c>
      <c r="BE483" s="155">
        <f>IF(N483="základná",J483,0)</f>
        <v>0</v>
      </c>
      <c r="BF483" s="155">
        <f>IF(N483="znížená",J483,0)</f>
        <v>0</v>
      </c>
      <c r="BG483" s="155">
        <f>IF(N483="zákl. prenesená",J483,0)</f>
        <v>0</v>
      </c>
      <c r="BH483" s="155">
        <f>IF(N483="zníž. prenesená",J483,0)</f>
        <v>0</v>
      </c>
      <c r="BI483" s="155">
        <f>IF(N483="nulová",J483,0)</f>
        <v>0</v>
      </c>
      <c r="BJ483" s="17" t="s">
        <v>118</v>
      </c>
      <c r="BK483" s="155">
        <f>ROUND(I483*H483,2)</f>
        <v>0</v>
      </c>
      <c r="BL483" s="17" t="s">
        <v>183</v>
      </c>
      <c r="BM483" s="154" t="s">
        <v>711</v>
      </c>
    </row>
    <row r="484" spans="2:65" s="1" customFormat="1" ht="36">
      <c r="B484" s="32"/>
      <c r="D484" s="157" t="s">
        <v>227</v>
      </c>
      <c r="F484" s="164" t="s">
        <v>712</v>
      </c>
      <c r="I484" s="165"/>
      <c r="L484" s="32"/>
      <c r="M484" s="166"/>
      <c r="T484" s="59"/>
      <c r="AT484" s="17" t="s">
        <v>227</v>
      </c>
      <c r="AU484" s="17" t="s">
        <v>118</v>
      </c>
    </row>
    <row r="485" spans="2:65" s="12" customFormat="1" ht="12">
      <c r="B485" s="156"/>
      <c r="D485" s="157" t="s">
        <v>185</v>
      </c>
      <c r="F485" s="159" t="s">
        <v>713</v>
      </c>
      <c r="H485" s="160">
        <v>27.584</v>
      </c>
      <c r="I485" s="161"/>
      <c r="L485" s="156"/>
      <c r="M485" s="162"/>
      <c r="T485" s="163"/>
      <c r="AT485" s="158" t="s">
        <v>185</v>
      </c>
      <c r="AU485" s="158" t="s">
        <v>118</v>
      </c>
      <c r="AV485" s="12" t="s">
        <v>118</v>
      </c>
      <c r="AW485" s="12" t="s">
        <v>3</v>
      </c>
      <c r="AX485" s="12" t="s">
        <v>83</v>
      </c>
      <c r="AY485" s="158" t="s">
        <v>177</v>
      </c>
    </row>
    <row r="486" spans="2:65" s="1" customFormat="1" ht="24.25" customHeight="1">
      <c r="B486" s="141"/>
      <c r="C486" s="142" t="s">
        <v>714</v>
      </c>
      <c r="D486" s="142" t="s">
        <v>179</v>
      </c>
      <c r="E486" s="143" t="s">
        <v>715</v>
      </c>
      <c r="F486" s="144" t="s">
        <v>716</v>
      </c>
      <c r="G486" s="145" t="s">
        <v>236</v>
      </c>
      <c r="H486" s="146">
        <v>6.8959999999999999</v>
      </c>
      <c r="I486" s="147"/>
      <c r="J486" s="148">
        <f>ROUND(I486*H486,2)</f>
        <v>0</v>
      </c>
      <c r="K486" s="149"/>
      <c r="L486" s="32"/>
      <c r="M486" s="150" t="s">
        <v>1</v>
      </c>
      <c r="N486" s="151" t="s">
        <v>41</v>
      </c>
      <c r="P486" s="152">
        <f>O486*H486</f>
        <v>0</v>
      </c>
      <c r="Q486" s="152">
        <v>0</v>
      </c>
      <c r="R486" s="152">
        <f>Q486*H486</f>
        <v>0</v>
      </c>
      <c r="S486" s="152">
        <v>0</v>
      </c>
      <c r="T486" s="153">
        <f>S486*H486</f>
        <v>0</v>
      </c>
      <c r="AR486" s="154" t="s">
        <v>183</v>
      </c>
      <c r="AT486" s="154" t="s">
        <v>179</v>
      </c>
      <c r="AU486" s="154" t="s">
        <v>118</v>
      </c>
      <c r="AY486" s="17" t="s">
        <v>177</v>
      </c>
      <c r="BE486" s="155">
        <f>IF(N486="základná",J486,0)</f>
        <v>0</v>
      </c>
      <c r="BF486" s="155">
        <f>IF(N486="znížená",J486,0)</f>
        <v>0</v>
      </c>
      <c r="BG486" s="155">
        <f>IF(N486="zákl. prenesená",J486,0)</f>
        <v>0</v>
      </c>
      <c r="BH486" s="155">
        <f>IF(N486="zníž. prenesená",J486,0)</f>
        <v>0</v>
      </c>
      <c r="BI486" s="155">
        <f>IF(N486="nulová",J486,0)</f>
        <v>0</v>
      </c>
      <c r="BJ486" s="17" t="s">
        <v>118</v>
      </c>
      <c r="BK486" s="155">
        <f>ROUND(I486*H486,2)</f>
        <v>0</v>
      </c>
      <c r="BL486" s="17" t="s">
        <v>183</v>
      </c>
      <c r="BM486" s="154" t="s">
        <v>717</v>
      </c>
    </row>
    <row r="487" spans="2:65" s="1" customFormat="1" ht="16.5" customHeight="1">
      <c r="B487" s="141"/>
      <c r="C487" s="142" t="s">
        <v>718</v>
      </c>
      <c r="D487" s="142" t="s">
        <v>179</v>
      </c>
      <c r="E487" s="143" t="s">
        <v>719</v>
      </c>
      <c r="F487" s="144" t="s">
        <v>720</v>
      </c>
      <c r="G487" s="145" t="s">
        <v>329</v>
      </c>
      <c r="H487" s="146">
        <v>1</v>
      </c>
      <c r="I487" s="147"/>
      <c r="J487" s="148">
        <f>ROUND(I487*H487,2)</f>
        <v>0</v>
      </c>
      <c r="K487" s="149"/>
      <c r="L487" s="32"/>
      <c r="M487" s="150" t="s">
        <v>1</v>
      </c>
      <c r="N487" s="151" t="s">
        <v>41</v>
      </c>
      <c r="P487" s="152">
        <f>O487*H487</f>
        <v>0</v>
      </c>
      <c r="Q487" s="152">
        <v>0</v>
      </c>
      <c r="R487" s="152">
        <f>Q487*H487</f>
        <v>0</v>
      </c>
      <c r="S487" s="152">
        <v>0</v>
      </c>
      <c r="T487" s="153">
        <f>S487*H487</f>
        <v>0</v>
      </c>
      <c r="AR487" s="154" t="s">
        <v>183</v>
      </c>
      <c r="AT487" s="154" t="s">
        <v>179</v>
      </c>
      <c r="AU487" s="154" t="s">
        <v>118</v>
      </c>
      <c r="AY487" s="17" t="s">
        <v>177</v>
      </c>
      <c r="BE487" s="155">
        <f>IF(N487="základná",J487,0)</f>
        <v>0</v>
      </c>
      <c r="BF487" s="155">
        <f>IF(N487="znížená",J487,0)</f>
        <v>0</v>
      </c>
      <c r="BG487" s="155">
        <f>IF(N487="zákl. prenesená",J487,0)</f>
        <v>0</v>
      </c>
      <c r="BH487" s="155">
        <f>IF(N487="zníž. prenesená",J487,0)</f>
        <v>0</v>
      </c>
      <c r="BI487" s="155">
        <f>IF(N487="nulová",J487,0)</f>
        <v>0</v>
      </c>
      <c r="BJ487" s="17" t="s">
        <v>118</v>
      </c>
      <c r="BK487" s="155">
        <f>ROUND(I487*H487,2)</f>
        <v>0</v>
      </c>
      <c r="BL487" s="17" t="s">
        <v>183</v>
      </c>
      <c r="BM487" s="154" t="s">
        <v>721</v>
      </c>
    </row>
    <row r="488" spans="2:65" s="11" customFormat="1" ht="22.75" customHeight="1">
      <c r="B488" s="130"/>
      <c r="D488" s="131" t="s">
        <v>74</v>
      </c>
      <c r="E488" s="139" t="s">
        <v>714</v>
      </c>
      <c r="F488" s="139" t="s">
        <v>722</v>
      </c>
      <c r="I488" s="133"/>
      <c r="J488" s="140">
        <f>BK488</f>
        <v>0</v>
      </c>
      <c r="L488" s="130"/>
      <c r="M488" s="134"/>
      <c r="P488" s="135">
        <f>P489</f>
        <v>0</v>
      </c>
      <c r="R488" s="135">
        <f>R489</f>
        <v>0</v>
      </c>
      <c r="T488" s="136">
        <f>T489</f>
        <v>0</v>
      </c>
      <c r="AR488" s="131" t="s">
        <v>83</v>
      </c>
      <c r="AT488" s="137" t="s">
        <v>74</v>
      </c>
      <c r="AU488" s="137" t="s">
        <v>83</v>
      </c>
      <c r="AY488" s="131" t="s">
        <v>177</v>
      </c>
      <c r="BK488" s="138">
        <f>BK489</f>
        <v>0</v>
      </c>
    </row>
    <row r="489" spans="2:65" s="1" customFormat="1" ht="24.25" customHeight="1">
      <c r="B489" s="141"/>
      <c r="C489" s="142" t="s">
        <v>723</v>
      </c>
      <c r="D489" s="142" t="s">
        <v>179</v>
      </c>
      <c r="E489" s="143" t="s">
        <v>724</v>
      </c>
      <c r="F489" s="144" t="s">
        <v>725</v>
      </c>
      <c r="G489" s="145" t="s">
        <v>236</v>
      </c>
      <c r="H489" s="146">
        <v>2707.386</v>
      </c>
      <c r="I489" s="147"/>
      <c r="J489" s="148">
        <f>ROUND(I489*H489,2)</f>
        <v>0</v>
      </c>
      <c r="K489" s="149"/>
      <c r="L489" s="32"/>
      <c r="M489" s="150" t="s">
        <v>1</v>
      </c>
      <c r="N489" s="151" t="s">
        <v>41</v>
      </c>
      <c r="P489" s="152">
        <f>O489*H489</f>
        <v>0</v>
      </c>
      <c r="Q489" s="152">
        <v>0</v>
      </c>
      <c r="R489" s="152">
        <f>Q489*H489</f>
        <v>0</v>
      </c>
      <c r="S489" s="152">
        <v>0</v>
      </c>
      <c r="T489" s="153">
        <f>S489*H489</f>
        <v>0</v>
      </c>
      <c r="AR489" s="154" t="s">
        <v>183</v>
      </c>
      <c r="AT489" s="154" t="s">
        <v>179</v>
      </c>
      <c r="AU489" s="154" t="s">
        <v>118</v>
      </c>
      <c r="AY489" s="17" t="s">
        <v>177</v>
      </c>
      <c r="BE489" s="155">
        <f>IF(N489="základná",J489,0)</f>
        <v>0</v>
      </c>
      <c r="BF489" s="155">
        <f>IF(N489="znížená",J489,0)</f>
        <v>0</v>
      </c>
      <c r="BG489" s="155">
        <f>IF(N489="zákl. prenesená",J489,0)</f>
        <v>0</v>
      </c>
      <c r="BH489" s="155">
        <f>IF(N489="zníž. prenesená",J489,0)</f>
        <v>0</v>
      </c>
      <c r="BI489" s="155">
        <f>IF(N489="nulová",J489,0)</f>
        <v>0</v>
      </c>
      <c r="BJ489" s="17" t="s">
        <v>118</v>
      </c>
      <c r="BK489" s="155">
        <f>ROUND(I489*H489,2)</f>
        <v>0</v>
      </c>
      <c r="BL489" s="17" t="s">
        <v>183</v>
      </c>
      <c r="BM489" s="154" t="s">
        <v>726</v>
      </c>
    </row>
    <row r="490" spans="2:65" s="11" customFormat="1" ht="26" customHeight="1">
      <c r="B490" s="130"/>
      <c r="D490" s="131" t="s">
        <v>74</v>
      </c>
      <c r="E490" s="132" t="s">
        <v>727</v>
      </c>
      <c r="F490" s="132" t="s">
        <v>728</v>
      </c>
      <c r="I490" s="133"/>
      <c r="J490" s="120">
        <f>BK490</f>
        <v>0</v>
      </c>
      <c r="L490" s="130"/>
      <c r="M490" s="134"/>
      <c r="P490" s="135">
        <f>P491+P532+P570+P603+P612+P624+P664+P686+P702+P719</f>
        <v>0</v>
      </c>
      <c r="R490" s="135">
        <f>R491+R532+R570+R603+R612+R624+R664+R686+R702+R719</f>
        <v>58.349515449999998</v>
      </c>
      <c r="T490" s="136">
        <f>T491+T532+T570+T603+T612+T624+T664+T686+T702+T719</f>
        <v>0</v>
      </c>
      <c r="AR490" s="131" t="s">
        <v>118</v>
      </c>
      <c r="AT490" s="137" t="s">
        <v>74</v>
      </c>
      <c r="AU490" s="137" t="s">
        <v>75</v>
      </c>
      <c r="AY490" s="131" t="s">
        <v>177</v>
      </c>
      <c r="BK490" s="138">
        <f>BK491+BK532+BK570+BK603+BK612+BK624+BK664+BK686+BK702+BK719</f>
        <v>0</v>
      </c>
    </row>
    <row r="491" spans="2:65" s="11" customFormat="1" ht="22.75" customHeight="1">
      <c r="B491" s="130"/>
      <c r="D491" s="131" t="s">
        <v>74</v>
      </c>
      <c r="E491" s="139" t="s">
        <v>729</v>
      </c>
      <c r="F491" s="139" t="s">
        <v>730</v>
      </c>
      <c r="I491" s="133"/>
      <c r="J491" s="140">
        <f>BK491</f>
        <v>0</v>
      </c>
      <c r="L491" s="130"/>
      <c r="M491" s="134"/>
      <c r="P491" s="135">
        <f>SUM(P492:P531)</f>
        <v>0</v>
      </c>
      <c r="R491" s="135">
        <f>SUM(R492:R531)</f>
        <v>4.5176160000000003</v>
      </c>
      <c r="T491" s="136">
        <f>SUM(T492:T531)</f>
        <v>0</v>
      </c>
      <c r="AR491" s="131" t="s">
        <v>118</v>
      </c>
      <c r="AT491" s="137" t="s">
        <v>74</v>
      </c>
      <c r="AU491" s="137" t="s">
        <v>83</v>
      </c>
      <c r="AY491" s="131" t="s">
        <v>177</v>
      </c>
      <c r="BK491" s="138">
        <f>SUM(BK492:BK531)</f>
        <v>0</v>
      </c>
    </row>
    <row r="492" spans="2:65" s="1" customFormat="1" ht="24.25" customHeight="1">
      <c r="B492" s="141"/>
      <c r="C492" s="142" t="s">
        <v>731</v>
      </c>
      <c r="D492" s="142" t="s">
        <v>179</v>
      </c>
      <c r="E492" s="143" t="s">
        <v>732</v>
      </c>
      <c r="F492" s="144" t="s">
        <v>733</v>
      </c>
      <c r="G492" s="145" t="s">
        <v>116</v>
      </c>
      <c r="H492" s="146">
        <v>493.01</v>
      </c>
      <c r="I492" s="147"/>
      <c r="J492" s="148">
        <f>ROUND(I492*H492,2)</f>
        <v>0</v>
      </c>
      <c r="K492" s="149"/>
      <c r="L492" s="32"/>
      <c r="M492" s="150" t="s">
        <v>1</v>
      </c>
      <c r="N492" s="151" t="s">
        <v>41</v>
      </c>
      <c r="P492" s="152">
        <f>O492*H492</f>
        <v>0</v>
      </c>
      <c r="Q492" s="152">
        <v>0</v>
      </c>
      <c r="R492" s="152">
        <f>Q492*H492</f>
        <v>0</v>
      </c>
      <c r="S492" s="152">
        <v>0</v>
      </c>
      <c r="T492" s="153">
        <f>S492*H492</f>
        <v>0</v>
      </c>
      <c r="AR492" s="154" t="s">
        <v>258</v>
      </c>
      <c r="AT492" s="154" t="s">
        <v>179</v>
      </c>
      <c r="AU492" s="154" t="s">
        <v>118</v>
      </c>
      <c r="AY492" s="17" t="s">
        <v>177</v>
      </c>
      <c r="BE492" s="155">
        <f>IF(N492="základná",J492,0)</f>
        <v>0</v>
      </c>
      <c r="BF492" s="155">
        <f>IF(N492="znížená",J492,0)</f>
        <v>0</v>
      </c>
      <c r="BG492" s="155">
        <f>IF(N492="zákl. prenesená",J492,0)</f>
        <v>0</v>
      </c>
      <c r="BH492" s="155">
        <f>IF(N492="zníž. prenesená",J492,0)</f>
        <v>0</v>
      </c>
      <c r="BI492" s="155">
        <f>IF(N492="nulová",J492,0)</f>
        <v>0</v>
      </c>
      <c r="BJ492" s="17" t="s">
        <v>118</v>
      </c>
      <c r="BK492" s="155">
        <f>ROUND(I492*H492,2)</f>
        <v>0</v>
      </c>
      <c r="BL492" s="17" t="s">
        <v>258</v>
      </c>
      <c r="BM492" s="154" t="s">
        <v>734</v>
      </c>
    </row>
    <row r="493" spans="2:65" s="12" customFormat="1" ht="12">
      <c r="B493" s="156"/>
      <c r="D493" s="157" t="s">
        <v>185</v>
      </c>
      <c r="E493" s="158" t="s">
        <v>1</v>
      </c>
      <c r="F493" s="159" t="s">
        <v>735</v>
      </c>
      <c r="H493" s="160">
        <v>493.01</v>
      </c>
      <c r="I493" s="161"/>
      <c r="L493" s="156"/>
      <c r="M493" s="162"/>
      <c r="T493" s="163"/>
      <c r="AT493" s="158" t="s">
        <v>185</v>
      </c>
      <c r="AU493" s="158" t="s">
        <v>118</v>
      </c>
      <c r="AV493" s="12" t="s">
        <v>118</v>
      </c>
      <c r="AW493" s="12" t="s">
        <v>30</v>
      </c>
      <c r="AX493" s="12" t="s">
        <v>83</v>
      </c>
      <c r="AY493" s="158" t="s">
        <v>177</v>
      </c>
    </row>
    <row r="494" spans="2:65" s="1" customFormat="1" ht="16.5" customHeight="1">
      <c r="B494" s="141"/>
      <c r="C494" s="187" t="s">
        <v>736</v>
      </c>
      <c r="D494" s="187" t="s">
        <v>478</v>
      </c>
      <c r="E494" s="188" t="s">
        <v>737</v>
      </c>
      <c r="F494" s="189" t="s">
        <v>738</v>
      </c>
      <c r="G494" s="190" t="s">
        <v>236</v>
      </c>
      <c r="H494" s="191">
        <v>0.14799999999999999</v>
      </c>
      <c r="I494" s="192"/>
      <c r="J494" s="193">
        <f>ROUND(I494*H494,2)</f>
        <v>0</v>
      </c>
      <c r="K494" s="194"/>
      <c r="L494" s="195"/>
      <c r="M494" s="196" t="s">
        <v>1</v>
      </c>
      <c r="N494" s="197" t="s">
        <v>41</v>
      </c>
      <c r="P494" s="152">
        <f>O494*H494</f>
        <v>0</v>
      </c>
      <c r="Q494" s="152">
        <v>1</v>
      </c>
      <c r="R494" s="152">
        <f>Q494*H494</f>
        <v>0.14799999999999999</v>
      </c>
      <c r="S494" s="152">
        <v>0</v>
      </c>
      <c r="T494" s="153">
        <f>S494*H494</f>
        <v>0</v>
      </c>
      <c r="AR494" s="154" t="s">
        <v>355</v>
      </c>
      <c r="AT494" s="154" t="s">
        <v>478</v>
      </c>
      <c r="AU494" s="154" t="s">
        <v>118</v>
      </c>
      <c r="AY494" s="17" t="s">
        <v>177</v>
      </c>
      <c r="BE494" s="155">
        <f>IF(N494="základná",J494,0)</f>
        <v>0</v>
      </c>
      <c r="BF494" s="155">
        <f>IF(N494="znížená",J494,0)</f>
        <v>0</v>
      </c>
      <c r="BG494" s="155">
        <f>IF(N494="zákl. prenesená",J494,0)</f>
        <v>0</v>
      </c>
      <c r="BH494" s="155">
        <f>IF(N494="zníž. prenesená",J494,0)</f>
        <v>0</v>
      </c>
      <c r="BI494" s="155">
        <f>IF(N494="nulová",J494,0)</f>
        <v>0</v>
      </c>
      <c r="BJ494" s="17" t="s">
        <v>118</v>
      </c>
      <c r="BK494" s="155">
        <f>ROUND(I494*H494,2)</f>
        <v>0</v>
      </c>
      <c r="BL494" s="17" t="s">
        <v>258</v>
      </c>
      <c r="BM494" s="154" t="s">
        <v>739</v>
      </c>
    </row>
    <row r="495" spans="2:65" s="12" customFormat="1" ht="12">
      <c r="B495" s="156"/>
      <c r="D495" s="157" t="s">
        <v>185</v>
      </c>
      <c r="F495" s="159" t="s">
        <v>740</v>
      </c>
      <c r="H495" s="160">
        <v>0.14799999999999999</v>
      </c>
      <c r="I495" s="161"/>
      <c r="L495" s="156"/>
      <c r="M495" s="162"/>
      <c r="T495" s="163"/>
      <c r="AT495" s="158" t="s">
        <v>185</v>
      </c>
      <c r="AU495" s="158" t="s">
        <v>118</v>
      </c>
      <c r="AV495" s="12" t="s">
        <v>118</v>
      </c>
      <c r="AW495" s="12" t="s">
        <v>3</v>
      </c>
      <c r="AX495" s="12" t="s">
        <v>83</v>
      </c>
      <c r="AY495" s="158" t="s">
        <v>177</v>
      </c>
    </row>
    <row r="496" spans="2:65" s="1" customFormat="1" ht="24.25" customHeight="1">
      <c r="B496" s="141"/>
      <c r="C496" s="142" t="s">
        <v>741</v>
      </c>
      <c r="D496" s="142" t="s">
        <v>179</v>
      </c>
      <c r="E496" s="143" t="s">
        <v>742</v>
      </c>
      <c r="F496" s="144" t="s">
        <v>743</v>
      </c>
      <c r="G496" s="145" t="s">
        <v>116</v>
      </c>
      <c r="H496" s="146">
        <v>59.58</v>
      </c>
      <c r="I496" s="147"/>
      <c r="J496" s="148">
        <f>ROUND(I496*H496,2)</f>
        <v>0</v>
      </c>
      <c r="K496" s="149"/>
      <c r="L496" s="32"/>
      <c r="M496" s="150" t="s">
        <v>1</v>
      </c>
      <c r="N496" s="151" t="s">
        <v>41</v>
      </c>
      <c r="P496" s="152">
        <f>O496*H496</f>
        <v>0</v>
      </c>
      <c r="Q496" s="152">
        <v>0</v>
      </c>
      <c r="R496" s="152">
        <f>Q496*H496</f>
        <v>0</v>
      </c>
      <c r="S496" s="152">
        <v>0</v>
      </c>
      <c r="T496" s="153">
        <f>S496*H496</f>
        <v>0</v>
      </c>
      <c r="AR496" s="154" t="s">
        <v>258</v>
      </c>
      <c r="AT496" s="154" t="s">
        <v>179</v>
      </c>
      <c r="AU496" s="154" t="s">
        <v>118</v>
      </c>
      <c r="AY496" s="17" t="s">
        <v>177</v>
      </c>
      <c r="BE496" s="155">
        <f>IF(N496="základná",J496,0)</f>
        <v>0</v>
      </c>
      <c r="BF496" s="155">
        <f>IF(N496="znížená",J496,0)</f>
        <v>0</v>
      </c>
      <c r="BG496" s="155">
        <f>IF(N496="zákl. prenesená",J496,0)</f>
        <v>0</v>
      </c>
      <c r="BH496" s="155">
        <f>IF(N496="zníž. prenesená",J496,0)</f>
        <v>0</v>
      </c>
      <c r="BI496" s="155">
        <f>IF(N496="nulová",J496,0)</f>
        <v>0</v>
      </c>
      <c r="BJ496" s="17" t="s">
        <v>118</v>
      </c>
      <c r="BK496" s="155">
        <f>ROUND(I496*H496,2)</f>
        <v>0</v>
      </c>
      <c r="BL496" s="17" t="s">
        <v>258</v>
      </c>
      <c r="BM496" s="154" t="s">
        <v>744</v>
      </c>
    </row>
    <row r="497" spans="2:65" s="12" customFormat="1" ht="12">
      <c r="B497" s="156"/>
      <c r="D497" s="157" t="s">
        <v>185</v>
      </c>
      <c r="E497" s="158" t="s">
        <v>1</v>
      </c>
      <c r="F497" s="159" t="s">
        <v>745</v>
      </c>
      <c r="H497" s="160">
        <v>59.58</v>
      </c>
      <c r="I497" s="161"/>
      <c r="L497" s="156"/>
      <c r="M497" s="162"/>
      <c r="T497" s="163"/>
      <c r="AT497" s="158" t="s">
        <v>185</v>
      </c>
      <c r="AU497" s="158" t="s">
        <v>118</v>
      </c>
      <c r="AV497" s="12" t="s">
        <v>118</v>
      </c>
      <c r="AW497" s="12" t="s">
        <v>30</v>
      </c>
      <c r="AX497" s="12" t="s">
        <v>83</v>
      </c>
      <c r="AY497" s="158" t="s">
        <v>177</v>
      </c>
    </row>
    <row r="498" spans="2:65" s="1" customFormat="1" ht="16.5" customHeight="1">
      <c r="B498" s="141"/>
      <c r="C498" s="187" t="s">
        <v>746</v>
      </c>
      <c r="D498" s="187" t="s">
        <v>478</v>
      </c>
      <c r="E498" s="188" t="s">
        <v>737</v>
      </c>
      <c r="F498" s="189" t="s">
        <v>738</v>
      </c>
      <c r="G498" s="190" t="s">
        <v>236</v>
      </c>
      <c r="H498" s="191">
        <v>2.1000000000000001E-2</v>
      </c>
      <c r="I498" s="192"/>
      <c r="J498" s="193">
        <f>ROUND(I498*H498,2)</f>
        <v>0</v>
      </c>
      <c r="K498" s="194"/>
      <c r="L498" s="195"/>
      <c r="M498" s="196" t="s">
        <v>1</v>
      </c>
      <c r="N498" s="197" t="s">
        <v>41</v>
      </c>
      <c r="P498" s="152">
        <f>O498*H498</f>
        <v>0</v>
      </c>
      <c r="Q498" s="152">
        <v>1</v>
      </c>
      <c r="R498" s="152">
        <f>Q498*H498</f>
        <v>2.1000000000000001E-2</v>
      </c>
      <c r="S498" s="152">
        <v>0</v>
      </c>
      <c r="T498" s="153">
        <f>S498*H498</f>
        <v>0</v>
      </c>
      <c r="AR498" s="154" t="s">
        <v>355</v>
      </c>
      <c r="AT498" s="154" t="s">
        <v>478</v>
      </c>
      <c r="AU498" s="154" t="s">
        <v>118</v>
      </c>
      <c r="AY498" s="17" t="s">
        <v>177</v>
      </c>
      <c r="BE498" s="155">
        <f>IF(N498="základná",J498,0)</f>
        <v>0</v>
      </c>
      <c r="BF498" s="155">
        <f>IF(N498="znížená",J498,0)</f>
        <v>0</v>
      </c>
      <c r="BG498" s="155">
        <f>IF(N498="zákl. prenesená",J498,0)</f>
        <v>0</v>
      </c>
      <c r="BH498" s="155">
        <f>IF(N498="zníž. prenesená",J498,0)</f>
        <v>0</v>
      </c>
      <c r="BI498" s="155">
        <f>IF(N498="nulová",J498,0)</f>
        <v>0</v>
      </c>
      <c r="BJ498" s="17" t="s">
        <v>118</v>
      </c>
      <c r="BK498" s="155">
        <f>ROUND(I498*H498,2)</f>
        <v>0</v>
      </c>
      <c r="BL498" s="17" t="s">
        <v>258</v>
      </c>
      <c r="BM498" s="154" t="s">
        <v>747</v>
      </c>
    </row>
    <row r="499" spans="2:65" s="12" customFormat="1" ht="12">
      <c r="B499" s="156"/>
      <c r="D499" s="157" t="s">
        <v>185</v>
      </c>
      <c r="F499" s="159" t="s">
        <v>748</v>
      </c>
      <c r="H499" s="160">
        <v>2.1000000000000001E-2</v>
      </c>
      <c r="I499" s="161"/>
      <c r="L499" s="156"/>
      <c r="M499" s="162"/>
      <c r="T499" s="163"/>
      <c r="AT499" s="158" t="s">
        <v>185</v>
      </c>
      <c r="AU499" s="158" t="s">
        <v>118</v>
      </c>
      <c r="AV499" s="12" t="s">
        <v>118</v>
      </c>
      <c r="AW499" s="12" t="s">
        <v>3</v>
      </c>
      <c r="AX499" s="12" t="s">
        <v>83</v>
      </c>
      <c r="AY499" s="158" t="s">
        <v>177</v>
      </c>
    </row>
    <row r="500" spans="2:65" s="1" customFormat="1" ht="24.25" customHeight="1">
      <c r="B500" s="141"/>
      <c r="C500" s="142" t="s">
        <v>749</v>
      </c>
      <c r="D500" s="142" t="s">
        <v>179</v>
      </c>
      <c r="E500" s="143" t="s">
        <v>750</v>
      </c>
      <c r="F500" s="144" t="s">
        <v>751</v>
      </c>
      <c r="G500" s="145" t="s">
        <v>116</v>
      </c>
      <c r="H500" s="146">
        <v>30.36</v>
      </c>
      <c r="I500" s="147"/>
      <c r="J500" s="148">
        <f>ROUND(I500*H500,2)</f>
        <v>0</v>
      </c>
      <c r="K500" s="149"/>
      <c r="L500" s="32"/>
      <c r="M500" s="150" t="s">
        <v>1</v>
      </c>
      <c r="N500" s="151" t="s">
        <v>41</v>
      </c>
      <c r="P500" s="152">
        <f>O500*H500</f>
        <v>0</v>
      </c>
      <c r="Q500" s="152">
        <v>8.0000000000000007E-5</v>
      </c>
      <c r="R500" s="152">
        <f>Q500*H500</f>
        <v>2.4288000000000001E-3</v>
      </c>
      <c r="S500" s="152">
        <v>0</v>
      </c>
      <c r="T500" s="153">
        <f>S500*H500</f>
        <v>0</v>
      </c>
      <c r="AR500" s="154" t="s">
        <v>258</v>
      </c>
      <c r="AT500" s="154" t="s">
        <v>179</v>
      </c>
      <c r="AU500" s="154" t="s">
        <v>118</v>
      </c>
      <c r="AY500" s="17" t="s">
        <v>177</v>
      </c>
      <c r="BE500" s="155">
        <f>IF(N500="základná",J500,0)</f>
        <v>0</v>
      </c>
      <c r="BF500" s="155">
        <f>IF(N500="znížená",J500,0)</f>
        <v>0</v>
      </c>
      <c r="BG500" s="155">
        <f>IF(N500="zákl. prenesená",J500,0)</f>
        <v>0</v>
      </c>
      <c r="BH500" s="155">
        <f>IF(N500="zníž. prenesená",J500,0)</f>
        <v>0</v>
      </c>
      <c r="BI500" s="155">
        <f>IF(N500="nulová",J500,0)</f>
        <v>0</v>
      </c>
      <c r="BJ500" s="17" t="s">
        <v>118</v>
      </c>
      <c r="BK500" s="155">
        <f>ROUND(I500*H500,2)</f>
        <v>0</v>
      </c>
      <c r="BL500" s="17" t="s">
        <v>258</v>
      </c>
      <c r="BM500" s="154" t="s">
        <v>752</v>
      </c>
    </row>
    <row r="501" spans="2:65" s="12" customFormat="1" ht="12">
      <c r="B501" s="156"/>
      <c r="D501" s="157" t="s">
        <v>185</v>
      </c>
      <c r="E501" s="158" t="s">
        <v>1</v>
      </c>
      <c r="F501" s="159" t="s">
        <v>753</v>
      </c>
      <c r="H501" s="160">
        <v>30.36</v>
      </c>
      <c r="I501" s="161"/>
      <c r="L501" s="156"/>
      <c r="M501" s="162"/>
      <c r="T501" s="163"/>
      <c r="AT501" s="158" t="s">
        <v>185</v>
      </c>
      <c r="AU501" s="158" t="s">
        <v>118</v>
      </c>
      <c r="AV501" s="12" t="s">
        <v>118</v>
      </c>
      <c r="AW501" s="12" t="s">
        <v>30</v>
      </c>
      <c r="AX501" s="12" t="s">
        <v>83</v>
      </c>
      <c r="AY501" s="158" t="s">
        <v>177</v>
      </c>
    </row>
    <row r="502" spans="2:65" s="1" customFormat="1" ht="37.75" customHeight="1">
      <c r="B502" s="141"/>
      <c r="C502" s="187" t="s">
        <v>754</v>
      </c>
      <c r="D502" s="187" t="s">
        <v>478</v>
      </c>
      <c r="E502" s="188" t="s">
        <v>755</v>
      </c>
      <c r="F502" s="189" t="s">
        <v>756</v>
      </c>
      <c r="G502" s="190" t="s">
        <v>116</v>
      </c>
      <c r="H502" s="191">
        <v>34.914000000000001</v>
      </c>
      <c r="I502" s="192"/>
      <c r="J502" s="193">
        <f>ROUND(I502*H502,2)</f>
        <v>0</v>
      </c>
      <c r="K502" s="194"/>
      <c r="L502" s="195"/>
      <c r="M502" s="196" t="s">
        <v>1</v>
      </c>
      <c r="N502" s="197" t="s">
        <v>41</v>
      </c>
      <c r="P502" s="152">
        <f>O502*H502</f>
        <v>0</v>
      </c>
      <c r="Q502" s="152">
        <v>2E-3</v>
      </c>
      <c r="R502" s="152">
        <f>Q502*H502</f>
        <v>6.9828000000000001E-2</v>
      </c>
      <c r="S502" s="152">
        <v>0</v>
      </c>
      <c r="T502" s="153">
        <f>S502*H502</f>
        <v>0</v>
      </c>
      <c r="AR502" s="154" t="s">
        <v>355</v>
      </c>
      <c r="AT502" s="154" t="s">
        <v>478</v>
      </c>
      <c r="AU502" s="154" t="s">
        <v>118</v>
      </c>
      <c r="AY502" s="17" t="s">
        <v>177</v>
      </c>
      <c r="BE502" s="155">
        <f>IF(N502="základná",J502,0)</f>
        <v>0</v>
      </c>
      <c r="BF502" s="155">
        <f>IF(N502="znížená",J502,0)</f>
        <v>0</v>
      </c>
      <c r="BG502" s="155">
        <f>IF(N502="zákl. prenesená",J502,0)</f>
        <v>0</v>
      </c>
      <c r="BH502" s="155">
        <f>IF(N502="zníž. prenesená",J502,0)</f>
        <v>0</v>
      </c>
      <c r="BI502" s="155">
        <f>IF(N502="nulová",J502,0)</f>
        <v>0</v>
      </c>
      <c r="BJ502" s="17" t="s">
        <v>118</v>
      </c>
      <c r="BK502" s="155">
        <f>ROUND(I502*H502,2)</f>
        <v>0</v>
      </c>
      <c r="BL502" s="17" t="s">
        <v>258</v>
      </c>
      <c r="BM502" s="154" t="s">
        <v>757</v>
      </c>
    </row>
    <row r="503" spans="2:65" s="12" customFormat="1" ht="12">
      <c r="B503" s="156"/>
      <c r="D503" s="157" t="s">
        <v>185</v>
      </c>
      <c r="F503" s="159" t="s">
        <v>758</v>
      </c>
      <c r="H503" s="160">
        <v>34.914000000000001</v>
      </c>
      <c r="I503" s="161"/>
      <c r="L503" s="156"/>
      <c r="M503" s="162"/>
      <c r="T503" s="163"/>
      <c r="AT503" s="158" t="s">
        <v>185</v>
      </c>
      <c r="AU503" s="158" t="s">
        <v>118</v>
      </c>
      <c r="AV503" s="12" t="s">
        <v>118</v>
      </c>
      <c r="AW503" s="12" t="s">
        <v>3</v>
      </c>
      <c r="AX503" s="12" t="s">
        <v>83</v>
      </c>
      <c r="AY503" s="158" t="s">
        <v>177</v>
      </c>
    </row>
    <row r="504" spans="2:65" s="1" customFormat="1" ht="24.25" customHeight="1">
      <c r="B504" s="141"/>
      <c r="C504" s="142" t="s">
        <v>759</v>
      </c>
      <c r="D504" s="142" t="s">
        <v>179</v>
      </c>
      <c r="E504" s="143" t="s">
        <v>760</v>
      </c>
      <c r="F504" s="144" t="s">
        <v>761</v>
      </c>
      <c r="G504" s="145" t="s">
        <v>116</v>
      </c>
      <c r="H504" s="146">
        <v>493.01</v>
      </c>
      <c r="I504" s="147"/>
      <c r="J504" s="148">
        <f>ROUND(I504*H504,2)</f>
        <v>0</v>
      </c>
      <c r="K504" s="149"/>
      <c r="L504" s="32"/>
      <c r="M504" s="150" t="s">
        <v>1</v>
      </c>
      <c r="N504" s="151" t="s">
        <v>41</v>
      </c>
      <c r="P504" s="152">
        <f>O504*H504</f>
        <v>0</v>
      </c>
      <c r="Q504" s="152">
        <v>5.4000000000000001E-4</v>
      </c>
      <c r="R504" s="152">
        <f>Q504*H504</f>
        <v>0.2662254</v>
      </c>
      <c r="S504" s="152">
        <v>0</v>
      </c>
      <c r="T504" s="153">
        <f>S504*H504</f>
        <v>0</v>
      </c>
      <c r="AR504" s="154" t="s">
        <v>258</v>
      </c>
      <c r="AT504" s="154" t="s">
        <v>179</v>
      </c>
      <c r="AU504" s="154" t="s">
        <v>118</v>
      </c>
      <c r="AY504" s="17" t="s">
        <v>177</v>
      </c>
      <c r="BE504" s="155">
        <f>IF(N504="základná",J504,0)</f>
        <v>0</v>
      </c>
      <c r="BF504" s="155">
        <f>IF(N504="znížená",J504,0)</f>
        <v>0</v>
      </c>
      <c r="BG504" s="155">
        <f>IF(N504="zákl. prenesená",J504,0)</f>
        <v>0</v>
      </c>
      <c r="BH504" s="155">
        <f>IF(N504="zníž. prenesená",J504,0)</f>
        <v>0</v>
      </c>
      <c r="BI504" s="155">
        <f>IF(N504="nulová",J504,0)</f>
        <v>0</v>
      </c>
      <c r="BJ504" s="17" t="s">
        <v>118</v>
      </c>
      <c r="BK504" s="155">
        <f>ROUND(I504*H504,2)</f>
        <v>0</v>
      </c>
      <c r="BL504" s="17" t="s">
        <v>258</v>
      </c>
      <c r="BM504" s="154" t="s">
        <v>762</v>
      </c>
    </row>
    <row r="505" spans="2:65" s="12" customFormat="1" ht="12">
      <c r="B505" s="156"/>
      <c r="D505" s="157" t="s">
        <v>185</v>
      </c>
      <c r="E505" s="158" t="s">
        <v>1</v>
      </c>
      <c r="F505" s="159" t="s">
        <v>655</v>
      </c>
      <c r="H505" s="160">
        <v>493.01</v>
      </c>
      <c r="I505" s="161"/>
      <c r="L505" s="156"/>
      <c r="M505" s="162"/>
      <c r="T505" s="163"/>
      <c r="AT505" s="158" t="s">
        <v>185</v>
      </c>
      <c r="AU505" s="158" t="s">
        <v>118</v>
      </c>
      <c r="AV505" s="12" t="s">
        <v>118</v>
      </c>
      <c r="AW505" s="12" t="s">
        <v>30</v>
      </c>
      <c r="AX505" s="12" t="s">
        <v>83</v>
      </c>
      <c r="AY505" s="158" t="s">
        <v>177</v>
      </c>
    </row>
    <row r="506" spans="2:65" s="1" customFormat="1" ht="33" customHeight="1">
      <c r="B506" s="141"/>
      <c r="C506" s="187" t="s">
        <v>763</v>
      </c>
      <c r="D506" s="187" t="s">
        <v>478</v>
      </c>
      <c r="E506" s="188" t="s">
        <v>764</v>
      </c>
      <c r="F506" s="189" t="s">
        <v>765</v>
      </c>
      <c r="G506" s="190" t="s">
        <v>116</v>
      </c>
      <c r="H506" s="191">
        <v>566.96199999999999</v>
      </c>
      <c r="I506" s="192"/>
      <c r="J506" s="193">
        <f>ROUND(I506*H506,2)</f>
        <v>0</v>
      </c>
      <c r="K506" s="194"/>
      <c r="L506" s="195"/>
      <c r="M506" s="196" t="s">
        <v>1</v>
      </c>
      <c r="N506" s="197" t="s">
        <v>41</v>
      </c>
      <c r="P506" s="152">
        <f>O506*H506</f>
        <v>0</v>
      </c>
      <c r="Q506" s="152">
        <v>5.4000000000000003E-3</v>
      </c>
      <c r="R506" s="152">
        <f>Q506*H506</f>
        <v>3.0615947999999999</v>
      </c>
      <c r="S506" s="152">
        <v>0</v>
      </c>
      <c r="T506" s="153">
        <f>S506*H506</f>
        <v>0</v>
      </c>
      <c r="AR506" s="154" t="s">
        <v>355</v>
      </c>
      <c r="AT506" s="154" t="s">
        <v>478</v>
      </c>
      <c r="AU506" s="154" t="s">
        <v>118</v>
      </c>
      <c r="AY506" s="17" t="s">
        <v>177</v>
      </c>
      <c r="BE506" s="155">
        <f>IF(N506="základná",J506,0)</f>
        <v>0</v>
      </c>
      <c r="BF506" s="155">
        <f>IF(N506="znížená",J506,0)</f>
        <v>0</v>
      </c>
      <c r="BG506" s="155">
        <f>IF(N506="zákl. prenesená",J506,0)</f>
        <v>0</v>
      </c>
      <c r="BH506" s="155">
        <f>IF(N506="zníž. prenesená",J506,0)</f>
        <v>0</v>
      </c>
      <c r="BI506" s="155">
        <f>IF(N506="nulová",J506,0)</f>
        <v>0</v>
      </c>
      <c r="BJ506" s="17" t="s">
        <v>118</v>
      </c>
      <c r="BK506" s="155">
        <f>ROUND(I506*H506,2)</f>
        <v>0</v>
      </c>
      <c r="BL506" s="17" t="s">
        <v>258</v>
      </c>
      <c r="BM506" s="154" t="s">
        <v>766</v>
      </c>
    </row>
    <row r="507" spans="2:65" s="12" customFormat="1" ht="12">
      <c r="B507" s="156"/>
      <c r="D507" s="157" t="s">
        <v>185</v>
      </c>
      <c r="F507" s="159" t="s">
        <v>767</v>
      </c>
      <c r="H507" s="160">
        <v>566.96199999999999</v>
      </c>
      <c r="I507" s="161"/>
      <c r="L507" s="156"/>
      <c r="M507" s="162"/>
      <c r="T507" s="163"/>
      <c r="AT507" s="158" t="s">
        <v>185</v>
      </c>
      <c r="AU507" s="158" t="s">
        <v>118</v>
      </c>
      <c r="AV507" s="12" t="s">
        <v>118</v>
      </c>
      <c r="AW507" s="12" t="s">
        <v>3</v>
      </c>
      <c r="AX507" s="12" t="s">
        <v>83</v>
      </c>
      <c r="AY507" s="158" t="s">
        <v>177</v>
      </c>
    </row>
    <row r="508" spans="2:65" s="1" customFormat="1" ht="24.25" customHeight="1">
      <c r="B508" s="141"/>
      <c r="C508" s="142" t="s">
        <v>768</v>
      </c>
      <c r="D508" s="142" t="s">
        <v>179</v>
      </c>
      <c r="E508" s="143" t="s">
        <v>769</v>
      </c>
      <c r="F508" s="144" t="s">
        <v>770</v>
      </c>
      <c r="G508" s="145" t="s">
        <v>116</v>
      </c>
      <c r="H508" s="146">
        <v>59.58</v>
      </c>
      <c r="I508" s="147"/>
      <c r="J508" s="148">
        <f>ROUND(I508*H508,2)</f>
        <v>0</v>
      </c>
      <c r="K508" s="149"/>
      <c r="L508" s="32"/>
      <c r="M508" s="150" t="s">
        <v>1</v>
      </c>
      <c r="N508" s="151" t="s">
        <v>41</v>
      </c>
      <c r="P508" s="152">
        <f>O508*H508</f>
        <v>0</v>
      </c>
      <c r="Q508" s="152">
        <v>5.4000000000000001E-4</v>
      </c>
      <c r="R508" s="152">
        <f>Q508*H508</f>
        <v>3.2173199999999999E-2</v>
      </c>
      <c r="S508" s="152">
        <v>0</v>
      </c>
      <c r="T508" s="153">
        <f>S508*H508</f>
        <v>0</v>
      </c>
      <c r="AR508" s="154" t="s">
        <v>258</v>
      </c>
      <c r="AT508" s="154" t="s">
        <v>179</v>
      </c>
      <c r="AU508" s="154" t="s">
        <v>118</v>
      </c>
      <c r="AY508" s="17" t="s">
        <v>177</v>
      </c>
      <c r="BE508" s="155">
        <f>IF(N508="základná",J508,0)</f>
        <v>0</v>
      </c>
      <c r="BF508" s="155">
        <f>IF(N508="znížená",J508,0)</f>
        <v>0</v>
      </c>
      <c r="BG508" s="155">
        <f>IF(N508="zákl. prenesená",J508,0)</f>
        <v>0</v>
      </c>
      <c r="BH508" s="155">
        <f>IF(N508="zníž. prenesená",J508,0)</f>
        <v>0</v>
      </c>
      <c r="BI508" s="155">
        <f>IF(N508="nulová",J508,0)</f>
        <v>0</v>
      </c>
      <c r="BJ508" s="17" t="s">
        <v>118</v>
      </c>
      <c r="BK508" s="155">
        <f>ROUND(I508*H508,2)</f>
        <v>0</v>
      </c>
      <c r="BL508" s="17" t="s">
        <v>258</v>
      </c>
      <c r="BM508" s="154" t="s">
        <v>771</v>
      </c>
    </row>
    <row r="509" spans="2:65" s="12" customFormat="1" ht="12">
      <c r="B509" s="156"/>
      <c r="D509" s="157" t="s">
        <v>185</v>
      </c>
      <c r="E509" s="158" t="s">
        <v>1</v>
      </c>
      <c r="F509" s="159" t="s">
        <v>745</v>
      </c>
      <c r="H509" s="160">
        <v>59.58</v>
      </c>
      <c r="I509" s="161"/>
      <c r="L509" s="156"/>
      <c r="M509" s="162"/>
      <c r="T509" s="163"/>
      <c r="AT509" s="158" t="s">
        <v>185</v>
      </c>
      <c r="AU509" s="158" t="s">
        <v>118</v>
      </c>
      <c r="AV509" s="12" t="s">
        <v>118</v>
      </c>
      <c r="AW509" s="12" t="s">
        <v>30</v>
      </c>
      <c r="AX509" s="12" t="s">
        <v>83</v>
      </c>
      <c r="AY509" s="158" t="s">
        <v>177</v>
      </c>
    </row>
    <row r="510" spans="2:65" s="1" customFormat="1" ht="33" customHeight="1">
      <c r="B510" s="141"/>
      <c r="C510" s="187" t="s">
        <v>772</v>
      </c>
      <c r="D510" s="187" t="s">
        <v>478</v>
      </c>
      <c r="E510" s="188" t="s">
        <v>764</v>
      </c>
      <c r="F510" s="189" t="s">
        <v>765</v>
      </c>
      <c r="G510" s="190" t="s">
        <v>116</v>
      </c>
      <c r="H510" s="191">
        <v>71.495999999999995</v>
      </c>
      <c r="I510" s="192"/>
      <c r="J510" s="193">
        <f>ROUND(I510*H510,2)</f>
        <v>0</v>
      </c>
      <c r="K510" s="194"/>
      <c r="L510" s="195"/>
      <c r="M510" s="196" t="s">
        <v>1</v>
      </c>
      <c r="N510" s="197" t="s">
        <v>41</v>
      </c>
      <c r="P510" s="152">
        <f>O510*H510</f>
        <v>0</v>
      </c>
      <c r="Q510" s="152">
        <v>5.4000000000000003E-3</v>
      </c>
      <c r="R510" s="152">
        <f>Q510*H510</f>
        <v>0.38607839999999999</v>
      </c>
      <c r="S510" s="152">
        <v>0</v>
      </c>
      <c r="T510" s="153">
        <f>S510*H510</f>
        <v>0</v>
      </c>
      <c r="AR510" s="154" t="s">
        <v>355</v>
      </c>
      <c r="AT510" s="154" t="s">
        <v>478</v>
      </c>
      <c r="AU510" s="154" t="s">
        <v>118</v>
      </c>
      <c r="AY510" s="17" t="s">
        <v>177</v>
      </c>
      <c r="BE510" s="155">
        <f>IF(N510="základná",J510,0)</f>
        <v>0</v>
      </c>
      <c r="BF510" s="155">
        <f>IF(N510="znížená",J510,0)</f>
        <v>0</v>
      </c>
      <c r="BG510" s="155">
        <f>IF(N510="zákl. prenesená",J510,0)</f>
        <v>0</v>
      </c>
      <c r="BH510" s="155">
        <f>IF(N510="zníž. prenesená",J510,0)</f>
        <v>0</v>
      </c>
      <c r="BI510" s="155">
        <f>IF(N510="nulová",J510,0)</f>
        <v>0</v>
      </c>
      <c r="BJ510" s="17" t="s">
        <v>118</v>
      </c>
      <c r="BK510" s="155">
        <f>ROUND(I510*H510,2)</f>
        <v>0</v>
      </c>
      <c r="BL510" s="17" t="s">
        <v>258</v>
      </c>
      <c r="BM510" s="154" t="s">
        <v>773</v>
      </c>
    </row>
    <row r="511" spans="2:65" s="12" customFormat="1" ht="12">
      <c r="B511" s="156"/>
      <c r="D511" s="157" t="s">
        <v>185</v>
      </c>
      <c r="F511" s="159" t="s">
        <v>774</v>
      </c>
      <c r="H511" s="160">
        <v>71.495999999999995</v>
      </c>
      <c r="I511" s="161"/>
      <c r="L511" s="156"/>
      <c r="M511" s="162"/>
      <c r="T511" s="163"/>
      <c r="AT511" s="158" t="s">
        <v>185</v>
      </c>
      <c r="AU511" s="158" t="s">
        <v>118</v>
      </c>
      <c r="AV511" s="12" t="s">
        <v>118</v>
      </c>
      <c r="AW511" s="12" t="s">
        <v>3</v>
      </c>
      <c r="AX511" s="12" t="s">
        <v>83</v>
      </c>
      <c r="AY511" s="158" t="s">
        <v>177</v>
      </c>
    </row>
    <row r="512" spans="2:65" s="1" customFormat="1" ht="33" customHeight="1">
      <c r="B512" s="141"/>
      <c r="C512" s="142" t="s">
        <v>775</v>
      </c>
      <c r="D512" s="142" t="s">
        <v>179</v>
      </c>
      <c r="E512" s="143" t="s">
        <v>776</v>
      </c>
      <c r="F512" s="144" t="s">
        <v>777</v>
      </c>
      <c r="G512" s="145" t="s">
        <v>116</v>
      </c>
      <c r="H512" s="146">
        <v>149.65</v>
      </c>
      <c r="I512" s="147"/>
      <c r="J512" s="148">
        <f>ROUND(I512*H512,2)</f>
        <v>0</v>
      </c>
      <c r="K512" s="149"/>
      <c r="L512" s="32"/>
      <c r="M512" s="150" t="s">
        <v>1</v>
      </c>
      <c r="N512" s="151" t="s">
        <v>41</v>
      </c>
      <c r="P512" s="152">
        <f>O512*H512</f>
        <v>0</v>
      </c>
      <c r="Q512" s="152">
        <v>0</v>
      </c>
      <c r="R512" s="152">
        <f>Q512*H512</f>
        <v>0</v>
      </c>
      <c r="S512" s="152">
        <v>0</v>
      </c>
      <c r="T512" s="153">
        <f>S512*H512</f>
        <v>0</v>
      </c>
      <c r="AR512" s="154" t="s">
        <v>258</v>
      </c>
      <c r="AT512" s="154" t="s">
        <v>179</v>
      </c>
      <c r="AU512" s="154" t="s">
        <v>118</v>
      </c>
      <c r="AY512" s="17" t="s">
        <v>177</v>
      </c>
      <c r="BE512" s="155">
        <f>IF(N512="základná",J512,0)</f>
        <v>0</v>
      </c>
      <c r="BF512" s="155">
        <f>IF(N512="znížená",J512,0)</f>
        <v>0</v>
      </c>
      <c r="BG512" s="155">
        <f>IF(N512="zákl. prenesená",J512,0)</f>
        <v>0</v>
      </c>
      <c r="BH512" s="155">
        <f>IF(N512="zníž. prenesená",J512,0)</f>
        <v>0</v>
      </c>
      <c r="BI512" s="155">
        <f>IF(N512="nulová",J512,0)</f>
        <v>0</v>
      </c>
      <c r="BJ512" s="17" t="s">
        <v>118</v>
      </c>
      <c r="BK512" s="155">
        <f>ROUND(I512*H512,2)</f>
        <v>0</v>
      </c>
      <c r="BL512" s="17" t="s">
        <v>258</v>
      </c>
      <c r="BM512" s="154" t="s">
        <v>778</v>
      </c>
    </row>
    <row r="513" spans="2:65" s="12" customFormat="1" ht="12">
      <c r="B513" s="156"/>
      <c r="D513" s="157" t="s">
        <v>185</v>
      </c>
      <c r="E513" s="158" t="s">
        <v>1</v>
      </c>
      <c r="F513" s="159" t="s">
        <v>779</v>
      </c>
      <c r="H513" s="160">
        <v>5.0999999999999996</v>
      </c>
      <c r="I513" s="161"/>
      <c r="L513" s="156"/>
      <c r="M513" s="162"/>
      <c r="T513" s="163"/>
      <c r="AT513" s="158" t="s">
        <v>185</v>
      </c>
      <c r="AU513" s="158" t="s">
        <v>118</v>
      </c>
      <c r="AV513" s="12" t="s">
        <v>118</v>
      </c>
      <c r="AW513" s="12" t="s">
        <v>30</v>
      </c>
      <c r="AX513" s="12" t="s">
        <v>75</v>
      </c>
      <c r="AY513" s="158" t="s">
        <v>177</v>
      </c>
    </row>
    <row r="514" spans="2:65" s="12" customFormat="1" ht="12">
      <c r="B514" s="156"/>
      <c r="D514" s="157" t="s">
        <v>185</v>
      </c>
      <c r="E514" s="158" t="s">
        <v>1</v>
      </c>
      <c r="F514" s="159" t="s">
        <v>780</v>
      </c>
      <c r="H514" s="160">
        <v>12.35</v>
      </c>
      <c r="I514" s="161"/>
      <c r="L514" s="156"/>
      <c r="M514" s="162"/>
      <c r="T514" s="163"/>
      <c r="AT514" s="158" t="s">
        <v>185</v>
      </c>
      <c r="AU514" s="158" t="s">
        <v>118</v>
      </c>
      <c r="AV514" s="12" t="s">
        <v>118</v>
      </c>
      <c r="AW514" s="12" t="s">
        <v>30</v>
      </c>
      <c r="AX514" s="12" t="s">
        <v>75</v>
      </c>
      <c r="AY514" s="158" t="s">
        <v>177</v>
      </c>
    </row>
    <row r="515" spans="2:65" s="12" customFormat="1" ht="12">
      <c r="B515" s="156"/>
      <c r="D515" s="157" t="s">
        <v>185</v>
      </c>
      <c r="E515" s="158" t="s">
        <v>1</v>
      </c>
      <c r="F515" s="159" t="s">
        <v>781</v>
      </c>
      <c r="H515" s="160">
        <v>11.8</v>
      </c>
      <c r="I515" s="161"/>
      <c r="L515" s="156"/>
      <c r="M515" s="162"/>
      <c r="T515" s="163"/>
      <c r="AT515" s="158" t="s">
        <v>185</v>
      </c>
      <c r="AU515" s="158" t="s">
        <v>118</v>
      </c>
      <c r="AV515" s="12" t="s">
        <v>118</v>
      </c>
      <c r="AW515" s="12" t="s">
        <v>30</v>
      </c>
      <c r="AX515" s="12" t="s">
        <v>75</v>
      </c>
      <c r="AY515" s="158" t="s">
        <v>177</v>
      </c>
    </row>
    <row r="516" spans="2:65" s="12" customFormat="1" ht="12">
      <c r="B516" s="156"/>
      <c r="D516" s="157" t="s">
        <v>185</v>
      </c>
      <c r="E516" s="158" t="s">
        <v>1</v>
      </c>
      <c r="F516" s="159" t="s">
        <v>782</v>
      </c>
      <c r="H516" s="160">
        <v>71.77</v>
      </c>
      <c r="I516" s="161"/>
      <c r="L516" s="156"/>
      <c r="M516" s="162"/>
      <c r="T516" s="163"/>
      <c r="AT516" s="158" t="s">
        <v>185</v>
      </c>
      <c r="AU516" s="158" t="s">
        <v>118</v>
      </c>
      <c r="AV516" s="12" t="s">
        <v>118</v>
      </c>
      <c r="AW516" s="12" t="s">
        <v>30</v>
      </c>
      <c r="AX516" s="12" t="s">
        <v>75</v>
      </c>
      <c r="AY516" s="158" t="s">
        <v>177</v>
      </c>
    </row>
    <row r="517" spans="2:65" s="12" customFormat="1" ht="12">
      <c r="B517" s="156"/>
      <c r="D517" s="157" t="s">
        <v>185</v>
      </c>
      <c r="E517" s="158" t="s">
        <v>1</v>
      </c>
      <c r="F517" s="159" t="s">
        <v>783</v>
      </c>
      <c r="H517" s="160">
        <v>5.76</v>
      </c>
      <c r="I517" s="161"/>
      <c r="L517" s="156"/>
      <c r="M517" s="162"/>
      <c r="T517" s="163"/>
      <c r="AT517" s="158" t="s">
        <v>185</v>
      </c>
      <c r="AU517" s="158" t="s">
        <v>118</v>
      </c>
      <c r="AV517" s="12" t="s">
        <v>118</v>
      </c>
      <c r="AW517" s="12" t="s">
        <v>30</v>
      </c>
      <c r="AX517" s="12" t="s">
        <v>75</v>
      </c>
      <c r="AY517" s="158" t="s">
        <v>177</v>
      </c>
    </row>
    <row r="518" spans="2:65" s="12" customFormat="1" ht="12">
      <c r="B518" s="156"/>
      <c r="D518" s="157" t="s">
        <v>185</v>
      </c>
      <c r="E518" s="158" t="s">
        <v>1</v>
      </c>
      <c r="F518" s="159" t="s">
        <v>784</v>
      </c>
      <c r="H518" s="160">
        <v>1.9</v>
      </c>
      <c r="I518" s="161"/>
      <c r="L518" s="156"/>
      <c r="M518" s="162"/>
      <c r="T518" s="163"/>
      <c r="AT518" s="158" t="s">
        <v>185</v>
      </c>
      <c r="AU518" s="158" t="s">
        <v>118</v>
      </c>
      <c r="AV518" s="12" t="s">
        <v>118</v>
      </c>
      <c r="AW518" s="12" t="s">
        <v>30</v>
      </c>
      <c r="AX518" s="12" t="s">
        <v>75</v>
      </c>
      <c r="AY518" s="158" t="s">
        <v>177</v>
      </c>
    </row>
    <row r="519" spans="2:65" s="12" customFormat="1" ht="12">
      <c r="B519" s="156"/>
      <c r="D519" s="157" t="s">
        <v>185</v>
      </c>
      <c r="E519" s="158" t="s">
        <v>1</v>
      </c>
      <c r="F519" s="159" t="s">
        <v>785</v>
      </c>
      <c r="H519" s="160">
        <v>17.77</v>
      </c>
      <c r="I519" s="161"/>
      <c r="L519" s="156"/>
      <c r="M519" s="162"/>
      <c r="T519" s="163"/>
      <c r="AT519" s="158" t="s">
        <v>185</v>
      </c>
      <c r="AU519" s="158" t="s">
        <v>118</v>
      </c>
      <c r="AV519" s="12" t="s">
        <v>118</v>
      </c>
      <c r="AW519" s="12" t="s">
        <v>30</v>
      </c>
      <c r="AX519" s="12" t="s">
        <v>75</v>
      </c>
      <c r="AY519" s="158" t="s">
        <v>177</v>
      </c>
    </row>
    <row r="520" spans="2:65" s="12" customFormat="1" ht="12">
      <c r="B520" s="156"/>
      <c r="D520" s="157" t="s">
        <v>185</v>
      </c>
      <c r="E520" s="158" t="s">
        <v>1</v>
      </c>
      <c r="F520" s="159" t="s">
        <v>786</v>
      </c>
      <c r="H520" s="160">
        <v>17.7</v>
      </c>
      <c r="I520" s="161"/>
      <c r="L520" s="156"/>
      <c r="M520" s="162"/>
      <c r="T520" s="163"/>
      <c r="AT520" s="158" t="s">
        <v>185</v>
      </c>
      <c r="AU520" s="158" t="s">
        <v>118</v>
      </c>
      <c r="AV520" s="12" t="s">
        <v>118</v>
      </c>
      <c r="AW520" s="12" t="s">
        <v>30</v>
      </c>
      <c r="AX520" s="12" t="s">
        <v>75</v>
      </c>
      <c r="AY520" s="158" t="s">
        <v>177</v>
      </c>
    </row>
    <row r="521" spans="2:65" s="12" customFormat="1" ht="12">
      <c r="B521" s="156"/>
      <c r="D521" s="157" t="s">
        <v>185</v>
      </c>
      <c r="E521" s="158" t="s">
        <v>1</v>
      </c>
      <c r="F521" s="159" t="s">
        <v>787</v>
      </c>
      <c r="H521" s="160">
        <v>2.75</v>
      </c>
      <c r="I521" s="161"/>
      <c r="L521" s="156"/>
      <c r="M521" s="162"/>
      <c r="T521" s="163"/>
      <c r="AT521" s="158" t="s">
        <v>185</v>
      </c>
      <c r="AU521" s="158" t="s">
        <v>118</v>
      </c>
      <c r="AV521" s="12" t="s">
        <v>118</v>
      </c>
      <c r="AW521" s="12" t="s">
        <v>30</v>
      </c>
      <c r="AX521" s="12" t="s">
        <v>75</v>
      </c>
      <c r="AY521" s="158" t="s">
        <v>177</v>
      </c>
    </row>
    <row r="522" spans="2:65" s="12" customFormat="1" ht="12">
      <c r="B522" s="156"/>
      <c r="D522" s="157" t="s">
        <v>185</v>
      </c>
      <c r="E522" s="158" t="s">
        <v>1</v>
      </c>
      <c r="F522" s="159" t="s">
        <v>788</v>
      </c>
      <c r="H522" s="160">
        <v>2.75</v>
      </c>
      <c r="I522" s="161"/>
      <c r="L522" s="156"/>
      <c r="M522" s="162"/>
      <c r="T522" s="163"/>
      <c r="AT522" s="158" t="s">
        <v>185</v>
      </c>
      <c r="AU522" s="158" t="s">
        <v>118</v>
      </c>
      <c r="AV522" s="12" t="s">
        <v>118</v>
      </c>
      <c r="AW522" s="12" t="s">
        <v>30</v>
      </c>
      <c r="AX522" s="12" t="s">
        <v>75</v>
      </c>
      <c r="AY522" s="158" t="s">
        <v>177</v>
      </c>
    </row>
    <row r="523" spans="2:65" s="15" customFormat="1" ht="12">
      <c r="B523" s="180"/>
      <c r="D523" s="157" t="s">
        <v>185</v>
      </c>
      <c r="E523" s="181" t="s">
        <v>1</v>
      </c>
      <c r="F523" s="182" t="s">
        <v>314</v>
      </c>
      <c r="H523" s="183">
        <v>149.65</v>
      </c>
      <c r="I523" s="184"/>
      <c r="L523" s="180"/>
      <c r="M523" s="185"/>
      <c r="T523" s="186"/>
      <c r="AT523" s="181" t="s">
        <v>185</v>
      </c>
      <c r="AU523" s="181" t="s">
        <v>118</v>
      </c>
      <c r="AV523" s="15" t="s">
        <v>191</v>
      </c>
      <c r="AW523" s="15" t="s">
        <v>30</v>
      </c>
      <c r="AX523" s="15" t="s">
        <v>75</v>
      </c>
      <c r="AY523" s="181" t="s">
        <v>177</v>
      </c>
    </row>
    <row r="524" spans="2:65" s="13" customFormat="1" ht="12">
      <c r="B524" s="167"/>
      <c r="D524" s="157" t="s">
        <v>185</v>
      </c>
      <c r="E524" s="168" t="s">
        <v>1</v>
      </c>
      <c r="F524" s="169" t="s">
        <v>251</v>
      </c>
      <c r="H524" s="170">
        <v>149.65</v>
      </c>
      <c r="I524" s="171"/>
      <c r="L524" s="167"/>
      <c r="M524" s="172"/>
      <c r="T524" s="173"/>
      <c r="AT524" s="168" t="s">
        <v>185</v>
      </c>
      <c r="AU524" s="168" t="s">
        <v>118</v>
      </c>
      <c r="AV524" s="13" t="s">
        <v>183</v>
      </c>
      <c r="AW524" s="13" t="s">
        <v>30</v>
      </c>
      <c r="AX524" s="13" t="s">
        <v>83</v>
      </c>
      <c r="AY524" s="168" t="s">
        <v>177</v>
      </c>
    </row>
    <row r="525" spans="2:65" s="1" customFormat="1" ht="24.25" customHeight="1">
      <c r="B525" s="141"/>
      <c r="C525" s="187" t="s">
        <v>789</v>
      </c>
      <c r="D525" s="187" t="s">
        <v>478</v>
      </c>
      <c r="E525" s="188" t="s">
        <v>790</v>
      </c>
      <c r="F525" s="189" t="s">
        <v>791</v>
      </c>
      <c r="G525" s="190" t="s">
        <v>792</v>
      </c>
      <c r="H525" s="191">
        <v>164.61500000000001</v>
      </c>
      <c r="I525" s="192"/>
      <c r="J525" s="193">
        <f>ROUND(I525*H525,2)</f>
        <v>0</v>
      </c>
      <c r="K525" s="194"/>
      <c r="L525" s="195"/>
      <c r="M525" s="196" t="s">
        <v>1</v>
      </c>
      <c r="N525" s="197" t="s">
        <v>41</v>
      </c>
      <c r="P525" s="152">
        <f>O525*H525</f>
        <v>0</v>
      </c>
      <c r="Q525" s="152">
        <v>1E-3</v>
      </c>
      <c r="R525" s="152">
        <f>Q525*H525</f>
        <v>0.16461500000000001</v>
      </c>
      <c r="S525" s="152">
        <v>0</v>
      </c>
      <c r="T525" s="153">
        <f>S525*H525</f>
        <v>0</v>
      </c>
      <c r="AR525" s="154" t="s">
        <v>355</v>
      </c>
      <c r="AT525" s="154" t="s">
        <v>478</v>
      </c>
      <c r="AU525" s="154" t="s">
        <v>118</v>
      </c>
      <c r="AY525" s="17" t="s">
        <v>177</v>
      </c>
      <c r="BE525" s="155">
        <f>IF(N525="základná",J525,0)</f>
        <v>0</v>
      </c>
      <c r="BF525" s="155">
        <f>IF(N525="znížená",J525,0)</f>
        <v>0</v>
      </c>
      <c r="BG525" s="155">
        <f>IF(N525="zákl. prenesená",J525,0)</f>
        <v>0</v>
      </c>
      <c r="BH525" s="155">
        <f>IF(N525="zníž. prenesená",J525,0)</f>
        <v>0</v>
      </c>
      <c r="BI525" s="155">
        <f>IF(N525="nulová",J525,0)</f>
        <v>0</v>
      </c>
      <c r="BJ525" s="17" t="s">
        <v>118</v>
      </c>
      <c r="BK525" s="155">
        <f>ROUND(I525*H525,2)</f>
        <v>0</v>
      </c>
      <c r="BL525" s="17" t="s">
        <v>258</v>
      </c>
      <c r="BM525" s="154" t="s">
        <v>793</v>
      </c>
    </row>
    <row r="526" spans="2:65" s="1" customFormat="1" ht="24.25" customHeight="1">
      <c r="B526" s="141"/>
      <c r="C526" s="187" t="s">
        <v>794</v>
      </c>
      <c r="D526" s="187" t="s">
        <v>478</v>
      </c>
      <c r="E526" s="188" t="s">
        <v>795</v>
      </c>
      <c r="F526" s="189" t="s">
        <v>796</v>
      </c>
      <c r="G526" s="190" t="s">
        <v>401</v>
      </c>
      <c r="H526" s="191">
        <v>59.86</v>
      </c>
      <c r="I526" s="192"/>
      <c r="J526" s="193">
        <f>ROUND(I526*H526,2)</f>
        <v>0</v>
      </c>
      <c r="K526" s="194"/>
      <c r="L526" s="195"/>
      <c r="M526" s="196" t="s">
        <v>1</v>
      </c>
      <c r="N526" s="197" t="s">
        <v>41</v>
      </c>
      <c r="P526" s="152">
        <f>O526*H526</f>
        <v>0</v>
      </c>
      <c r="Q526" s="152">
        <v>5.0000000000000002E-5</v>
      </c>
      <c r="R526" s="152">
        <f>Q526*H526</f>
        <v>2.993E-3</v>
      </c>
      <c r="S526" s="152">
        <v>0</v>
      </c>
      <c r="T526" s="153">
        <f>S526*H526</f>
        <v>0</v>
      </c>
      <c r="AR526" s="154" t="s">
        <v>355</v>
      </c>
      <c r="AT526" s="154" t="s">
        <v>478</v>
      </c>
      <c r="AU526" s="154" t="s">
        <v>118</v>
      </c>
      <c r="AY526" s="17" t="s">
        <v>177</v>
      </c>
      <c r="BE526" s="155">
        <f>IF(N526="základná",J526,0)</f>
        <v>0</v>
      </c>
      <c r="BF526" s="155">
        <f>IF(N526="znížená",J526,0)</f>
        <v>0</v>
      </c>
      <c r="BG526" s="155">
        <f>IF(N526="zákl. prenesená",J526,0)</f>
        <v>0</v>
      </c>
      <c r="BH526" s="155">
        <f>IF(N526="zníž. prenesená",J526,0)</f>
        <v>0</v>
      </c>
      <c r="BI526" s="155">
        <f>IF(N526="nulová",J526,0)</f>
        <v>0</v>
      </c>
      <c r="BJ526" s="17" t="s">
        <v>118</v>
      </c>
      <c r="BK526" s="155">
        <f>ROUND(I526*H526,2)</f>
        <v>0</v>
      </c>
      <c r="BL526" s="17" t="s">
        <v>258</v>
      </c>
      <c r="BM526" s="154" t="s">
        <v>797</v>
      </c>
    </row>
    <row r="527" spans="2:65" s="1" customFormat="1" ht="24.25" customHeight="1">
      <c r="B527" s="141"/>
      <c r="C527" s="142" t="s">
        <v>798</v>
      </c>
      <c r="D527" s="142" t="s">
        <v>179</v>
      </c>
      <c r="E527" s="143" t="s">
        <v>799</v>
      </c>
      <c r="F527" s="144" t="s">
        <v>800</v>
      </c>
      <c r="G527" s="145" t="s">
        <v>116</v>
      </c>
      <c r="H527" s="146">
        <v>323.82100000000003</v>
      </c>
      <c r="I527" s="147"/>
      <c r="J527" s="148">
        <f>ROUND(I527*H527,2)</f>
        <v>0</v>
      </c>
      <c r="K527" s="149"/>
      <c r="L527" s="32"/>
      <c r="M527" s="150" t="s">
        <v>1</v>
      </c>
      <c r="N527" s="151" t="s">
        <v>41</v>
      </c>
      <c r="P527" s="152">
        <f>O527*H527</f>
        <v>0</v>
      </c>
      <c r="Q527" s="152">
        <v>0</v>
      </c>
      <c r="R527" s="152">
        <f>Q527*H527</f>
        <v>0</v>
      </c>
      <c r="S527" s="152">
        <v>0</v>
      </c>
      <c r="T527" s="153">
        <f>S527*H527</f>
        <v>0</v>
      </c>
      <c r="AR527" s="154" t="s">
        <v>258</v>
      </c>
      <c r="AT527" s="154" t="s">
        <v>179</v>
      </c>
      <c r="AU527" s="154" t="s">
        <v>118</v>
      </c>
      <c r="AY527" s="17" t="s">
        <v>177</v>
      </c>
      <c r="BE527" s="155">
        <f>IF(N527="základná",J527,0)</f>
        <v>0</v>
      </c>
      <c r="BF527" s="155">
        <f>IF(N527="znížená",J527,0)</f>
        <v>0</v>
      </c>
      <c r="BG527" s="155">
        <f>IF(N527="zákl. prenesená",J527,0)</f>
        <v>0</v>
      </c>
      <c r="BH527" s="155">
        <f>IF(N527="zníž. prenesená",J527,0)</f>
        <v>0</v>
      </c>
      <c r="BI527" s="155">
        <f>IF(N527="nulová",J527,0)</f>
        <v>0</v>
      </c>
      <c r="BJ527" s="17" t="s">
        <v>118</v>
      </c>
      <c r="BK527" s="155">
        <f>ROUND(I527*H527,2)</f>
        <v>0</v>
      </c>
      <c r="BL527" s="17" t="s">
        <v>258</v>
      </c>
      <c r="BM527" s="154" t="s">
        <v>801</v>
      </c>
    </row>
    <row r="528" spans="2:65" s="12" customFormat="1" ht="12">
      <c r="B528" s="156"/>
      <c r="D528" s="157" t="s">
        <v>185</v>
      </c>
      <c r="E528" s="158" t="s">
        <v>1</v>
      </c>
      <c r="F528" s="159" t="s">
        <v>115</v>
      </c>
      <c r="H528" s="160">
        <v>323.82100000000003</v>
      </c>
      <c r="I528" s="161"/>
      <c r="L528" s="156"/>
      <c r="M528" s="162"/>
      <c r="T528" s="163"/>
      <c r="AT528" s="158" t="s">
        <v>185</v>
      </c>
      <c r="AU528" s="158" t="s">
        <v>118</v>
      </c>
      <c r="AV528" s="12" t="s">
        <v>118</v>
      </c>
      <c r="AW528" s="12" t="s">
        <v>30</v>
      </c>
      <c r="AX528" s="12" t="s">
        <v>83</v>
      </c>
      <c r="AY528" s="158" t="s">
        <v>177</v>
      </c>
    </row>
    <row r="529" spans="2:65" s="1" customFormat="1" ht="24.25" customHeight="1">
      <c r="B529" s="141"/>
      <c r="C529" s="187" t="s">
        <v>802</v>
      </c>
      <c r="D529" s="187" t="s">
        <v>478</v>
      </c>
      <c r="E529" s="188" t="s">
        <v>790</v>
      </c>
      <c r="F529" s="189" t="s">
        <v>791</v>
      </c>
      <c r="G529" s="190" t="s">
        <v>792</v>
      </c>
      <c r="H529" s="191">
        <v>356.20299999999997</v>
      </c>
      <c r="I529" s="192"/>
      <c r="J529" s="193">
        <f>ROUND(I529*H529,2)</f>
        <v>0</v>
      </c>
      <c r="K529" s="194"/>
      <c r="L529" s="195"/>
      <c r="M529" s="196" t="s">
        <v>1</v>
      </c>
      <c r="N529" s="197" t="s">
        <v>41</v>
      </c>
      <c r="P529" s="152">
        <f>O529*H529</f>
        <v>0</v>
      </c>
      <c r="Q529" s="152">
        <v>1E-3</v>
      </c>
      <c r="R529" s="152">
        <f>Q529*H529</f>
        <v>0.35620299999999999</v>
      </c>
      <c r="S529" s="152">
        <v>0</v>
      </c>
      <c r="T529" s="153">
        <f>S529*H529</f>
        <v>0</v>
      </c>
      <c r="AR529" s="154" t="s">
        <v>355</v>
      </c>
      <c r="AT529" s="154" t="s">
        <v>478</v>
      </c>
      <c r="AU529" s="154" t="s">
        <v>118</v>
      </c>
      <c r="AY529" s="17" t="s">
        <v>177</v>
      </c>
      <c r="BE529" s="155">
        <f>IF(N529="základná",J529,0)</f>
        <v>0</v>
      </c>
      <c r="BF529" s="155">
        <f>IF(N529="znížená",J529,0)</f>
        <v>0</v>
      </c>
      <c r="BG529" s="155">
        <f>IF(N529="zákl. prenesená",J529,0)</f>
        <v>0</v>
      </c>
      <c r="BH529" s="155">
        <f>IF(N529="zníž. prenesená",J529,0)</f>
        <v>0</v>
      </c>
      <c r="BI529" s="155">
        <f>IF(N529="nulová",J529,0)</f>
        <v>0</v>
      </c>
      <c r="BJ529" s="17" t="s">
        <v>118</v>
      </c>
      <c r="BK529" s="155">
        <f>ROUND(I529*H529,2)</f>
        <v>0</v>
      </c>
      <c r="BL529" s="17" t="s">
        <v>258</v>
      </c>
      <c r="BM529" s="154" t="s">
        <v>803</v>
      </c>
    </row>
    <row r="530" spans="2:65" s="1" customFormat="1" ht="24.25" customHeight="1">
      <c r="B530" s="141"/>
      <c r="C530" s="187" t="s">
        <v>804</v>
      </c>
      <c r="D530" s="187" t="s">
        <v>478</v>
      </c>
      <c r="E530" s="188" t="s">
        <v>795</v>
      </c>
      <c r="F530" s="189" t="s">
        <v>796</v>
      </c>
      <c r="G530" s="190" t="s">
        <v>401</v>
      </c>
      <c r="H530" s="191">
        <v>129.52799999999999</v>
      </c>
      <c r="I530" s="192"/>
      <c r="J530" s="193">
        <f>ROUND(I530*H530,2)</f>
        <v>0</v>
      </c>
      <c r="K530" s="194"/>
      <c r="L530" s="195"/>
      <c r="M530" s="196" t="s">
        <v>1</v>
      </c>
      <c r="N530" s="197" t="s">
        <v>41</v>
      </c>
      <c r="P530" s="152">
        <f>O530*H530</f>
        <v>0</v>
      </c>
      <c r="Q530" s="152">
        <v>5.0000000000000002E-5</v>
      </c>
      <c r="R530" s="152">
        <f>Q530*H530</f>
        <v>6.4764000000000002E-3</v>
      </c>
      <c r="S530" s="152">
        <v>0</v>
      </c>
      <c r="T530" s="153">
        <f>S530*H530</f>
        <v>0</v>
      </c>
      <c r="AR530" s="154" t="s">
        <v>355</v>
      </c>
      <c r="AT530" s="154" t="s">
        <v>478</v>
      </c>
      <c r="AU530" s="154" t="s">
        <v>118</v>
      </c>
      <c r="AY530" s="17" t="s">
        <v>177</v>
      </c>
      <c r="BE530" s="155">
        <f>IF(N530="základná",J530,0)</f>
        <v>0</v>
      </c>
      <c r="BF530" s="155">
        <f>IF(N530="znížená",J530,0)</f>
        <v>0</v>
      </c>
      <c r="BG530" s="155">
        <f>IF(N530="zákl. prenesená",J530,0)</f>
        <v>0</v>
      </c>
      <c r="BH530" s="155">
        <f>IF(N530="zníž. prenesená",J530,0)</f>
        <v>0</v>
      </c>
      <c r="BI530" s="155">
        <f>IF(N530="nulová",J530,0)</f>
        <v>0</v>
      </c>
      <c r="BJ530" s="17" t="s">
        <v>118</v>
      </c>
      <c r="BK530" s="155">
        <f>ROUND(I530*H530,2)</f>
        <v>0</v>
      </c>
      <c r="BL530" s="17" t="s">
        <v>258</v>
      </c>
      <c r="BM530" s="154" t="s">
        <v>805</v>
      </c>
    </row>
    <row r="531" spans="2:65" s="1" customFormat="1" ht="24.25" customHeight="1">
      <c r="B531" s="141"/>
      <c r="C531" s="142" t="s">
        <v>806</v>
      </c>
      <c r="D531" s="142" t="s">
        <v>179</v>
      </c>
      <c r="E531" s="143" t="s">
        <v>807</v>
      </c>
      <c r="F531" s="144" t="s">
        <v>808</v>
      </c>
      <c r="G531" s="145" t="s">
        <v>809</v>
      </c>
      <c r="H531" s="147"/>
      <c r="I531" s="147"/>
      <c r="J531" s="148">
        <f>ROUND(I531*H531,2)</f>
        <v>0</v>
      </c>
      <c r="K531" s="149"/>
      <c r="L531" s="32"/>
      <c r="M531" s="150" t="s">
        <v>1</v>
      </c>
      <c r="N531" s="151" t="s">
        <v>41</v>
      </c>
      <c r="P531" s="152">
        <f>O531*H531</f>
        <v>0</v>
      </c>
      <c r="Q531" s="152">
        <v>0</v>
      </c>
      <c r="R531" s="152">
        <f>Q531*H531</f>
        <v>0</v>
      </c>
      <c r="S531" s="152">
        <v>0</v>
      </c>
      <c r="T531" s="153">
        <f>S531*H531</f>
        <v>0</v>
      </c>
      <c r="AR531" s="154" t="s">
        <v>258</v>
      </c>
      <c r="AT531" s="154" t="s">
        <v>179</v>
      </c>
      <c r="AU531" s="154" t="s">
        <v>118</v>
      </c>
      <c r="AY531" s="17" t="s">
        <v>177</v>
      </c>
      <c r="BE531" s="155">
        <f>IF(N531="základná",J531,0)</f>
        <v>0</v>
      </c>
      <c r="BF531" s="155">
        <f>IF(N531="znížená",J531,0)</f>
        <v>0</v>
      </c>
      <c r="BG531" s="155">
        <f>IF(N531="zákl. prenesená",J531,0)</f>
        <v>0</v>
      </c>
      <c r="BH531" s="155">
        <f>IF(N531="zníž. prenesená",J531,0)</f>
        <v>0</v>
      </c>
      <c r="BI531" s="155">
        <f>IF(N531="nulová",J531,0)</f>
        <v>0</v>
      </c>
      <c r="BJ531" s="17" t="s">
        <v>118</v>
      </c>
      <c r="BK531" s="155">
        <f>ROUND(I531*H531,2)</f>
        <v>0</v>
      </c>
      <c r="BL531" s="17" t="s">
        <v>258</v>
      </c>
      <c r="BM531" s="154" t="s">
        <v>810</v>
      </c>
    </row>
    <row r="532" spans="2:65" s="11" customFormat="1" ht="22.75" customHeight="1">
      <c r="B532" s="130"/>
      <c r="D532" s="131" t="s">
        <v>74</v>
      </c>
      <c r="E532" s="139" t="s">
        <v>811</v>
      </c>
      <c r="F532" s="139" t="s">
        <v>812</v>
      </c>
      <c r="I532" s="133"/>
      <c r="J532" s="140">
        <f>BK532</f>
        <v>0</v>
      </c>
      <c r="L532" s="130"/>
      <c r="M532" s="134"/>
      <c r="P532" s="135">
        <f>SUM(P533:P569)</f>
        <v>0</v>
      </c>
      <c r="R532" s="135">
        <f>SUM(R533:R569)</f>
        <v>3.44602729</v>
      </c>
      <c r="T532" s="136">
        <f>SUM(T533:T569)</f>
        <v>0</v>
      </c>
      <c r="AR532" s="131" t="s">
        <v>118</v>
      </c>
      <c r="AT532" s="137" t="s">
        <v>74</v>
      </c>
      <c r="AU532" s="137" t="s">
        <v>83</v>
      </c>
      <c r="AY532" s="131" t="s">
        <v>177</v>
      </c>
      <c r="BK532" s="138">
        <f>SUM(BK533:BK569)</f>
        <v>0</v>
      </c>
    </row>
    <row r="533" spans="2:65" s="1" customFormat="1" ht="21.75" customHeight="1">
      <c r="B533" s="141"/>
      <c r="C533" s="142" t="s">
        <v>813</v>
      </c>
      <c r="D533" s="142" t="s">
        <v>179</v>
      </c>
      <c r="E533" s="143" t="s">
        <v>814</v>
      </c>
      <c r="F533" s="144" t="s">
        <v>815</v>
      </c>
      <c r="G533" s="145" t="s">
        <v>116</v>
      </c>
      <c r="H533" s="146">
        <v>530.51</v>
      </c>
      <c r="I533" s="147"/>
      <c r="J533" s="148">
        <f>ROUND(I533*H533,2)</f>
        <v>0</v>
      </c>
      <c r="K533" s="149"/>
      <c r="L533" s="32"/>
      <c r="M533" s="150" t="s">
        <v>1</v>
      </c>
      <c r="N533" s="151" t="s">
        <v>41</v>
      </c>
      <c r="P533" s="152">
        <f>O533*H533</f>
        <v>0</v>
      </c>
      <c r="Q533" s="152">
        <v>0</v>
      </c>
      <c r="R533" s="152">
        <f>Q533*H533</f>
        <v>0</v>
      </c>
      <c r="S533" s="152">
        <v>0</v>
      </c>
      <c r="T533" s="153">
        <f>S533*H533</f>
        <v>0</v>
      </c>
      <c r="AR533" s="154" t="s">
        <v>258</v>
      </c>
      <c r="AT533" s="154" t="s">
        <v>179</v>
      </c>
      <c r="AU533" s="154" t="s">
        <v>118</v>
      </c>
      <c r="AY533" s="17" t="s">
        <v>177</v>
      </c>
      <c r="BE533" s="155">
        <f>IF(N533="základná",J533,0)</f>
        <v>0</v>
      </c>
      <c r="BF533" s="155">
        <f>IF(N533="znížená",J533,0)</f>
        <v>0</v>
      </c>
      <c r="BG533" s="155">
        <f>IF(N533="zákl. prenesená",J533,0)</f>
        <v>0</v>
      </c>
      <c r="BH533" s="155">
        <f>IF(N533="zníž. prenesená",J533,0)</f>
        <v>0</v>
      </c>
      <c r="BI533" s="155">
        <f>IF(N533="nulová",J533,0)</f>
        <v>0</v>
      </c>
      <c r="BJ533" s="17" t="s">
        <v>118</v>
      </c>
      <c r="BK533" s="155">
        <f>ROUND(I533*H533,2)</f>
        <v>0</v>
      </c>
      <c r="BL533" s="17" t="s">
        <v>258</v>
      </c>
      <c r="BM533" s="154" t="s">
        <v>816</v>
      </c>
    </row>
    <row r="534" spans="2:65" s="12" customFormat="1" ht="12">
      <c r="B534" s="156"/>
      <c r="D534" s="157" t="s">
        <v>185</v>
      </c>
      <c r="E534" s="158" t="s">
        <v>1</v>
      </c>
      <c r="F534" s="159" t="s">
        <v>817</v>
      </c>
      <c r="H534" s="160">
        <v>458.48</v>
      </c>
      <c r="I534" s="161"/>
      <c r="L534" s="156"/>
      <c r="M534" s="162"/>
      <c r="T534" s="163"/>
      <c r="AT534" s="158" t="s">
        <v>185</v>
      </c>
      <c r="AU534" s="158" t="s">
        <v>118</v>
      </c>
      <c r="AV534" s="12" t="s">
        <v>118</v>
      </c>
      <c r="AW534" s="12" t="s">
        <v>30</v>
      </c>
      <c r="AX534" s="12" t="s">
        <v>75</v>
      </c>
      <c r="AY534" s="158" t="s">
        <v>177</v>
      </c>
    </row>
    <row r="535" spans="2:65" s="12" customFormat="1" ht="12">
      <c r="B535" s="156"/>
      <c r="D535" s="157" t="s">
        <v>185</v>
      </c>
      <c r="E535" s="158" t="s">
        <v>1</v>
      </c>
      <c r="F535" s="159" t="s">
        <v>818</v>
      </c>
      <c r="H535" s="160">
        <v>72.03</v>
      </c>
      <c r="I535" s="161"/>
      <c r="L535" s="156"/>
      <c r="M535" s="162"/>
      <c r="T535" s="163"/>
      <c r="AT535" s="158" t="s">
        <v>185</v>
      </c>
      <c r="AU535" s="158" t="s">
        <v>118</v>
      </c>
      <c r="AV535" s="12" t="s">
        <v>118</v>
      </c>
      <c r="AW535" s="12" t="s">
        <v>30</v>
      </c>
      <c r="AX535" s="12" t="s">
        <v>75</v>
      </c>
      <c r="AY535" s="158" t="s">
        <v>177</v>
      </c>
    </row>
    <row r="536" spans="2:65" s="13" customFormat="1" ht="12">
      <c r="B536" s="167"/>
      <c r="D536" s="157" t="s">
        <v>185</v>
      </c>
      <c r="E536" s="168" t="s">
        <v>1</v>
      </c>
      <c r="F536" s="169" t="s">
        <v>251</v>
      </c>
      <c r="H536" s="170">
        <v>530.51</v>
      </c>
      <c r="I536" s="171"/>
      <c r="L536" s="167"/>
      <c r="M536" s="172"/>
      <c r="T536" s="173"/>
      <c r="AT536" s="168" t="s">
        <v>185</v>
      </c>
      <c r="AU536" s="168" t="s">
        <v>118</v>
      </c>
      <c r="AV536" s="13" t="s">
        <v>183</v>
      </c>
      <c r="AW536" s="13" t="s">
        <v>30</v>
      </c>
      <c r="AX536" s="13" t="s">
        <v>83</v>
      </c>
      <c r="AY536" s="168" t="s">
        <v>177</v>
      </c>
    </row>
    <row r="537" spans="2:65" s="1" customFormat="1" ht="24.25" customHeight="1">
      <c r="B537" s="141"/>
      <c r="C537" s="187" t="s">
        <v>819</v>
      </c>
      <c r="D537" s="187" t="s">
        <v>478</v>
      </c>
      <c r="E537" s="188" t="s">
        <v>820</v>
      </c>
      <c r="F537" s="189" t="s">
        <v>821</v>
      </c>
      <c r="G537" s="190" t="s">
        <v>116</v>
      </c>
      <c r="H537" s="191">
        <v>610.08699999999999</v>
      </c>
      <c r="I537" s="192"/>
      <c r="J537" s="193">
        <f>ROUND(I537*H537,2)</f>
        <v>0</v>
      </c>
      <c r="K537" s="194"/>
      <c r="L537" s="195"/>
      <c r="M537" s="196" t="s">
        <v>1</v>
      </c>
      <c r="N537" s="197" t="s">
        <v>41</v>
      </c>
      <c r="P537" s="152">
        <f>O537*H537</f>
        <v>0</v>
      </c>
      <c r="Q537" s="152">
        <v>1.9000000000000001E-4</v>
      </c>
      <c r="R537" s="152">
        <f>Q537*H537</f>
        <v>0.11591653</v>
      </c>
      <c r="S537" s="152">
        <v>0</v>
      </c>
      <c r="T537" s="153">
        <f>S537*H537</f>
        <v>0</v>
      </c>
      <c r="AR537" s="154" t="s">
        <v>355</v>
      </c>
      <c r="AT537" s="154" t="s">
        <v>478</v>
      </c>
      <c r="AU537" s="154" t="s">
        <v>118</v>
      </c>
      <c r="AY537" s="17" t="s">
        <v>177</v>
      </c>
      <c r="BE537" s="155">
        <f>IF(N537="základná",J537,0)</f>
        <v>0</v>
      </c>
      <c r="BF537" s="155">
        <f>IF(N537="znížená",J537,0)</f>
        <v>0</v>
      </c>
      <c r="BG537" s="155">
        <f>IF(N537="zákl. prenesená",J537,0)</f>
        <v>0</v>
      </c>
      <c r="BH537" s="155">
        <f>IF(N537="zníž. prenesená",J537,0)</f>
        <v>0</v>
      </c>
      <c r="BI537" s="155">
        <f>IF(N537="nulová",J537,0)</f>
        <v>0</v>
      </c>
      <c r="BJ537" s="17" t="s">
        <v>118</v>
      </c>
      <c r="BK537" s="155">
        <f>ROUND(I537*H537,2)</f>
        <v>0</v>
      </c>
      <c r="BL537" s="17" t="s">
        <v>258</v>
      </c>
      <c r="BM537" s="154" t="s">
        <v>822</v>
      </c>
    </row>
    <row r="538" spans="2:65" s="12" customFormat="1" ht="12">
      <c r="B538" s="156"/>
      <c r="D538" s="157" t="s">
        <v>185</v>
      </c>
      <c r="F538" s="159" t="s">
        <v>823</v>
      </c>
      <c r="H538" s="160">
        <v>610.08699999999999</v>
      </c>
      <c r="I538" s="161"/>
      <c r="L538" s="156"/>
      <c r="M538" s="162"/>
      <c r="T538" s="163"/>
      <c r="AT538" s="158" t="s">
        <v>185</v>
      </c>
      <c r="AU538" s="158" t="s">
        <v>118</v>
      </c>
      <c r="AV538" s="12" t="s">
        <v>118</v>
      </c>
      <c r="AW538" s="12" t="s">
        <v>3</v>
      </c>
      <c r="AX538" s="12" t="s">
        <v>83</v>
      </c>
      <c r="AY538" s="158" t="s">
        <v>177</v>
      </c>
    </row>
    <row r="539" spans="2:65" s="1" customFormat="1" ht="37.75" customHeight="1">
      <c r="B539" s="141"/>
      <c r="C539" s="142" t="s">
        <v>824</v>
      </c>
      <c r="D539" s="142" t="s">
        <v>179</v>
      </c>
      <c r="E539" s="143" t="s">
        <v>825</v>
      </c>
      <c r="F539" s="144" t="s">
        <v>826</v>
      </c>
      <c r="G539" s="145" t="s">
        <v>116</v>
      </c>
      <c r="H539" s="146">
        <v>510.31</v>
      </c>
      <c r="I539" s="147"/>
      <c r="J539" s="148">
        <f>ROUND(I539*H539,2)</f>
        <v>0</v>
      </c>
      <c r="K539" s="149"/>
      <c r="L539" s="32"/>
      <c r="M539" s="150" t="s">
        <v>1</v>
      </c>
      <c r="N539" s="151" t="s">
        <v>41</v>
      </c>
      <c r="P539" s="152">
        <f>O539*H539</f>
        <v>0</v>
      </c>
      <c r="Q539" s="152">
        <v>0</v>
      </c>
      <c r="R539" s="152">
        <f>Q539*H539</f>
        <v>0</v>
      </c>
      <c r="S539" s="152">
        <v>0</v>
      </c>
      <c r="T539" s="153">
        <f>S539*H539</f>
        <v>0</v>
      </c>
      <c r="AR539" s="154" t="s">
        <v>258</v>
      </c>
      <c r="AT539" s="154" t="s">
        <v>179</v>
      </c>
      <c r="AU539" s="154" t="s">
        <v>118</v>
      </c>
      <c r="AY539" s="17" t="s">
        <v>177</v>
      </c>
      <c r="BE539" s="155">
        <f>IF(N539="základná",J539,0)</f>
        <v>0</v>
      </c>
      <c r="BF539" s="155">
        <f>IF(N539="znížená",J539,0)</f>
        <v>0</v>
      </c>
      <c r="BG539" s="155">
        <f>IF(N539="zákl. prenesená",J539,0)</f>
        <v>0</v>
      </c>
      <c r="BH539" s="155">
        <f>IF(N539="zníž. prenesená",J539,0)</f>
        <v>0</v>
      </c>
      <c r="BI539" s="155">
        <f>IF(N539="nulová",J539,0)</f>
        <v>0</v>
      </c>
      <c r="BJ539" s="17" t="s">
        <v>118</v>
      </c>
      <c r="BK539" s="155">
        <f>ROUND(I539*H539,2)</f>
        <v>0</v>
      </c>
      <c r="BL539" s="17" t="s">
        <v>258</v>
      </c>
      <c r="BM539" s="154" t="s">
        <v>827</v>
      </c>
    </row>
    <row r="540" spans="2:65" s="12" customFormat="1" ht="12">
      <c r="B540" s="156"/>
      <c r="D540" s="157" t="s">
        <v>185</v>
      </c>
      <c r="E540" s="158" t="s">
        <v>1</v>
      </c>
      <c r="F540" s="159" t="s">
        <v>817</v>
      </c>
      <c r="H540" s="160">
        <v>458.48</v>
      </c>
      <c r="I540" s="161"/>
      <c r="L540" s="156"/>
      <c r="M540" s="162"/>
      <c r="T540" s="163"/>
      <c r="AT540" s="158" t="s">
        <v>185</v>
      </c>
      <c r="AU540" s="158" t="s">
        <v>118</v>
      </c>
      <c r="AV540" s="12" t="s">
        <v>118</v>
      </c>
      <c r="AW540" s="12" t="s">
        <v>30</v>
      </c>
      <c r="AX540" s="12" t="s">
        <v>75</v>
      </c>
      <c r="AY540" s="158" t="s">
        <v>177</v>
      </c>
    </row>
    <row r="541" spans="2:65" s="12" customFormat="1" ht="12">
      <c r="B541" s="156"/>
      <c r="D541" s="157" t="s">
        <v>185</v>
      </c>
      <c r="E541" s="158" t="s">
        <v>1</v>
      </c>
      <c r="F541" s="159" t="s">
        <v>828</v>
      </c>
      <c r="H541" s="160">
        <v>51.83</v>
      </c>
      <c r="I541" s="161"/>
      <c r="L541" s="156"/>
      <c r="M541" s="162"/>
      <c r="T541" s="163"/>
      <c r="AT541" s="158" t="s">
        <v>185</v>
      </c>
      <c r="AU541" s="158" t="s">
        <v>118</v>
      </c>
      <c r="AV541" s="12" t="s">
        <v>118</v>
      </c>
      <c r="AW541" s="12" t="s">
        <v>30</v>
      </c>
      <c r="AX541" s="12" t="s">
        <v>75</v>
      </c>
      <c r="AY541" s="158" t="s">
        <v>177</v>
      </c>
    </row>
    <row r="542" spans="2:65" s="13" customFormat="1" ht="12">
      <c r="B542" s="167"/>
      <c r="D542" s="157" t="s">
        <v>185</v>
      </c>
      <c r="E542" s="168" t="s">
        <v>1</v>
      </c>
      <c r="F542" s="169" t="s">
        <v>251</v>
      </c>
      <c r="H542" s="170">
        <v>510.31</v>
      </c>
      <c r="I542" s="171"/>
      <c r="L542" s="167"/>
      <c r="M542" s="172"/>
      <c r="T542" s="173"/>
      <c r="AT542" s="168" t="s">
        <v>185</v>
      </c>
      <c r="AU542" s="168" t="s">
        <v>118</v>
      </c>
      <c r="AV542" s="13" t="s">
        <v>183</v>
      </c>
      <c r="AW542" s="13" t="s">
        <v>30</v>
      </c>
      <c r="AX542" s="13" t="s">
        <v>83</v>
      </c>
      <c r="AY542" s="168" t="s">
        <v>177</v>
      </c>
    </row>
    <row r="543" spans="2:65" s="1" customFormat="1" ht="24.25" customHeight="1">
      <c r="B543" s="141"/>
      <c r="C543" s="187" t="s">
        <v>829</v>
      </c>
      <c r="D543" s="187" t="s">
        <v>478</v>
      </c>
      <c r="E543" s="188" t="s">
        <v>830</v>
      </c>
      <c r="F543" s="189" t="s">
        <v>831</v>
      </c>
      <c r="G543" s="190" t="s">
        <v>116</v>
      </c>
      <c r="H543" s="191">
        <v>586.81700000000001</v>
      </c>
      <c r="I543" s="192"/>
      <c r="J543" s="193">
        <f>ROUND(I543*H543,2)</f>
        <v>0</v>
      </c>
      <c r="K543" s="194"/>
      <c r="L543" s="195"/>
      <c r="M543" s="196" t="s">
        <v>1</v>
      </c>
      <c r="N543" s="197" t="s">
        <v>41</v>
      </c>
      <c r="P543" s="152">
        <f>O543*H543</f>
        <v>0</v>
      </c>
      <c r="Q543" s="152">
        <v>1.9E-3</v>
      </c>
      <c r="R543" s="152">
        <f>Q543*H543</f>
        <v>1.1149523000000001</v>
      </c>
      <c r="S543" s="152">
        <v>0</v>
      </c>
      <c r="T543" s="153">
        <f>S543*H543</f>
        <v>0</v>
      </c>
      <c r="AR543" s="154" t="s">
        <v>355</v>
      </c>
      <c r="AT543" s="154" t="s">
        <v>478</v>
      </c>
      <c r="AU543" s="154" t="s">
        <v>118</v>
      </c>
      <c r="AY543" s="17" t="s">
        <v>177</v>
      </c>
      <c r="BE543" s="155">
        <f>IF(N543="základná",J543,0)</f>
        <v>0</v>
      </c>
      <c r="BF543" s="155">
        <f>IF(N543="znížená",J543,0)</f>
        <v>0</v>
      </c>
      <c r="BG543" s="155">
        <f>IF(N543="zákl. prenesená",J543,0)</f>
        <v>0</v>
      </c>
      <c r="BH543" s="155">
        <f>IF(N543="zníž. prenesená",J543,0)</f>
        <v>0</v>
      </c>
      <c r="BI543" s="155">
        <f>IF(N543="nulová",J543,0)</f>
        <v>0</v>
      </c>
      <c r="BJ543" s="17" t="s">
        <v>118</v>
      </c>
      <c r="BK543" s="155">
        <f>ROUND(I543*H543,2)</f>
        <v>0</v>
      </c>
      <c r="BL543" s="17" t="s">
        <v>258</v>
      </c>
      <c r="BM543" s="154" t="s">
        <v>832</v>
      </c>
    </row>
    <row r="544" spans="2:65" s="12" customFormat="1" ht="24">
      <c r="B544" s="156"/>
      <c r="D544" s="157" t="s">
        <v>185</v>
      </c>
      <c r="F544" s="159" t="s">
        <v>833</v>
      </c>
      <c r="H544" s="160">
        <v>586.81700000000001</v>
      </c>
      <c r="I544" s="161"/>
      <c r="L544" s="156"/>
      <c r="M544" s="162"/>
      <c r="T544" s="163"/>
      <c r="AT544" s="158" t="s">
        <v>185</v>
      </c>
      <c r="AU544" s="158" t="s">
        <v>118</v>
      </c>
      <c r="AV544" s="12" t="s">
        <v>118</v>
      </c>
      <c r="AW544" s="12" t="s">
        <v>3</v>
      </c>
      <c r="AX544" s="12" t="s">
        <v>83</v>
      </c>
      <c r="AY544" s="158" t="s">
        <v>177</v>
      </c>
    </row>
    <row r="545" spans="2:65" s="1" customFormat="1" ht="16.5" customHeight="1">
      <c r="B545" s="141"/>
      <c r="C545" s="187" t="s">
        <v>834</v>
      </c>
      <c r="D545" s="187" t="s">
        <v>478</v>
      </c>
      <c r="E545" s="188" t="s">
        <v>835</v>
      </c>
      <c r="F545" s="189" t="s">
        <v>836</v>
      </c>
      <c r="G545" s="190" t="s">
        <v>329</v>
      </c>
      <c r="H545" s="191">
        <v>3061.86</v>
      </c>
      <c r="I545" s="192"/>
      <c r="J545" s="193">
        <f>ROUND(I545*H545,2)</f>
        <v>0</v>
      </c>
      <c r="K545" s="194"/>
      <c r="L545" s="195"/>
      <c r="M545" s="196" t="s">
        <v>1</v>
      </c>
      <c r="N545" s="197" t="s">
        <v>41</v>
      </c>
      <c r="P545" s="152">
        <f>O545*H545</f>
        <v>0</v>
      </c>
      <c r="Q545" s="152">
        <v>4.0000000000000002E-4</v>
      </c>
      <c r="R545" s="152">
        <f>Q545*H545</f>
        <v>1.2247440000000001</v>
      </c>
      <c r="S545" s="152">
        <v>0</v>
      </c>
      <c r="T545" s="153">
        <f>S545*H545</f>
        <v>0</v>
      </c>
      <c r="AR545" s="154" t="s">
        <v>355</v>
      </c>
      <c r="AT545" s="154" t="s">
        <v>478</v>
      </c>
      <c r="AU545" s="154" t="s">
        <v>118</v>
      </c>
      <c r="AY545" s="17" t="s">
        <v>177</v>
      </c>
      <c r="BE545" s="155">
        <f>IF(N545="základná",J545,0)</f>
        <v>0</v>
      </c>
      <c r="BF545" s="155">
        <f>IF(N545="znížená",J545,0)</f>
        <v>0</v>
      </c>
      <c r="BG545" s="155">
        <f>IF(N545="zákl. prenesená",J545,0)</f>
        <v>0</v>
      </c>
      <c r="BH545" s="155">
        <f>IF(N545="zníž. prenesená",J545,0)</f>
        <v>0</v>
      </c>
      <c r="BI545" s="155">
        <f>IF(N545="nulová",J545,0)</f>
        <v>0</v>
      </c>
      <c r="BJ545" s="17" t="s">
        <v>118</v>
      </c>
      <c r="BK545" s="155">
        <f>ROUND(I545*H545,2)</f>
        <v>0</v>
      </c>
      <c r="BL545" s="17" t="s">
        <v>258</v>
      </c>
      <c r="BM545" s="154" t="s">
        <v>837</v>
      </c>
    </row>
    <row r="546" spans="2:65" s="12" customFormat="1" ht="12">
      <c r="B546" s="156"/>
      <c r="D546" s="157" t="s">
        <v>185</v>
      </c>
      <c r="F546" s="159" t="s">
        <v>838</v>
      </c>
      <c r="H546" s="160">
        <v>3061.86</v>
      </c>
      <c r="I546" s="161"/>
      <c r="L546" s="156"/>
      <c r="M546" s="162"/>
      <c r="T546" s="163"/>
      <c r="AT546" s="158" t="s">
        <v>185</v>
      </c>
      <c r="AU546" s="158" t="s">
        <v>118</v>
      </c>
      <c r="AV546" s="12" t="s">
        <v>118</v>
      </c>
      <c r="AW546" s="12" t="s">
        <v>3</v>
      </c>
      <c r="AX546" s="12" t="s">
        <v>83</v>
      </c>
      <c r="AY546" s="158" t="s">
        <v>177</v>
      </c>
    </row>
    <row r="547" spans="2:65" s="1" customFormat="1" ht="24.25" customHeight="1">
      <c r="B547" s="141"/>
      <c r="C547" s="142" t="s">
        <v>839</v>
      </c>
      <c r="D547" s="142" t="s">
        <v>179</v>
      </c>
      <c r="E547" s="143" t="s">
        <v>840</v>
      </c>
      <c r="F547" s="144" t="s">
        <v>841</v>
      </c>
      <c r="G547" s="145" t="s">
        <v>401</v>
      </c>
      <c r="H547" s="146">
        <v>211.8</v>
      </c>
      <c r="I547" s="147"/>
      <c r="J547" s="148">
        <f>ROUND(I547*H547,2)</f>
        <v>0</v>
      </c>
      <c r="K547" s="149"/>
      <c r="L547" s="32"/>
      <c r="M547" s="150" t="s">
        <v>1</v>
      </c>
      <c r="N547" s="151" t="s">
        <v>41</v>
      </c>
      <c r="P547" s="152">
        <f>O547*H547</f>
        <v>0</v>
      </c>
      <c r="Q547" s="152">
        <v>2.0000000000000002E-5</v>
      </c>
      <c r="R547" s="152">
        <f>Q547*H547</f>
        <v>4.2360000000000002E-3</v>
      </c>
      <c r="S547" s="152">
        <v>0</v>
      </c>
      <c r="T547" s="153">
        <f>S547*H547</f>
        <v>0</v>
      </c>
      <c r="AR547" s="154" t="s">
        <v>258</v>
      </c>
      <c r="AT547" s="154" t="s">
        <v>179</v>
      </c>
      <c r="AU547" s="154" t="s">
        <v>118</v>
      </c>
      <c r="AY547" s="17" t="s">
        <v>177</v>
      </c>
      <c r="BE547" s="155">
        <f>IF(N547="základná",J547,0)</f>
        <v>0</v>
      </c>
      <c r="BF547" s="155">
        <f>IF(N547="znížená",J547,0)</f>
        <v>0</v>
      </c>
      <c r="BG547" s="155">
        <f>IF(N547="zákl. prenesená",J547,0)</f>
        <v>0</v>
      </c>
      <c r="BH547" s="155">
        <f>IF(N547="zníž. prenesená",J547,0)</f>
        <v>0</v>
      </c>
      <c r="BI547" s="155">
        <f>IF(N547="nulová",J547,0)</f>
        <v>0</v>
      </c>
      <c r="BJ547" s="17" t="s">
        <v>118</v>
      </c>
      <c r="BK547" s="155">
        <f>ROUND(I547*H547,2)</f>
        <v>0</v>
      </c>
      <c r="BL547" s="17" t="s">
        <v>258</v>
      </c>
      <c r="BM547" s="154" t="s">
        <v>842</v>
      </c>
    </row>
    <row r="548" spans="2:65" s="12" customFormat="1" ht="12">
      <c r="B548" s="156"/>
      <c r="D548" s="157" t="s">
        <v>185</v>
      </c>
      <c r="E548" s="158" t="s">
        <v>1</v>
      </c>
      <c r="F548" s="159" t="s">
        <v>843</v>
      </c>
      <c r="H548" s="160">
        <v>211.8</v>
      </c>
      <c r="I548" s="161"/>
      <c r="L548" s="156"/>
      <c r="M548" s="162"/>
      <c r="T548" s="163"/>
      <c r="AT548" s="158" t="s">
        <v>185</v>
      </c>
      <c r="AU548" s="158" t="s">
        <v>118</v>
      </c>
      <c r="AV548" s="12" t="s">
        <v>118</v>
      </c>
      <c r="AW548" s="12" t="s">
        <v>30</v>
      </c>
      <c r="AX548" s="12" t="s">
        <v>83</v>
      </c>
      <c r="AY548" s="158" t="s">
        <v>177</v>
      </c>
    </row>
    <row r="549" spans="2:65" s="1" customFormat="1" ht="33" customHeight="1">
      <c r="B549" s="141"/>
      <c r="C549" s="187" t="s">
        <v>844</v>
      </c>
      <c r="D549" s="187" t="s">
        <v>478</v>
      </c>
      <c r="E549" s="188" t="s">
        <v>845</v>
      </c>
      <c r="F549" s="189" t="s">
        <v>846</v>
      </c>
      <c r="G549" s="190" t="s">
        <v>401</v>
      </c>
      <c r="H549" s="191">
        <v>222.39</v>
      </c>
      <c r="I549" s="192"/>
      <c r="J549" s="193">
        <f>ROUND(I549*H549,2)</f>
        <v>0</v>
      </c>
      <c r="K549" s="194"/>
      <c r="L549" s="195"/>
      <c r="M549" s="196" t="s">
        <v>1</v>
      </c>
      <c r="N549" s="197" t="s">
        <v>41</v>
      </c>
      <c r="P549" s="152">
        <f>O549*H549</f>
        <v>0</v>
      </c>
      <c r="Q549" s="152">
        <v>6.9999999999999999E-4</v>
      </c>
      <c r="R549" s="152">
        <f>Q549*H549</f>
        <v>0.15567299999999998</v>
      </c>
      <c r="S549" s="152">
        <v>0</v>
      </c>
      <c r="T549" s="153">
        <f>S549*H549</f>
        <v>0</v>
      </c>
      <c r="AR549" s="154" t="s">
        <v>355</v>
      </c>
      <c r="AT549" s="154" t="s">
        <v>478</v>
      </c>
      <c r="AU549" s="154" t="s">
        <v>118</v>
      </c>
      <c r="AY549" s="17" t="s">
        <v>177</v>
      </c>
      <c r="BE549" s="155">
        <f>IF(N549="základná",J549,0)</f>
        <v>0</v>
      </c>
      <c r="BF549" s="155">
        <f>IF(N549="znížená",J549,0)</f>
        <v>0</v>
      </c>
      <c r="BG549" s="155">
        <f>IF(N549="zákl. prenesená",J549,0)</f>
        <v>0</v>
      </c>
      <c r="BH549" s="155">
        <f>IF(N549="zníž. prenesená",J549,0)</f>
        <v>0</v>
      </c>
      <c r="BI549" s="155">
        <f>IF(N549="nulová",J549,0)</f>
        <v>0</v>
      </c>
      <c r="BJ549" s="17" t="s">
        <v>118</v>
      </c>
      <c r="BK549" s="155">
        <f>ROUND(I549*H549,2)</f>
        <v>0</v>
      </c>
      <c r="BL549" s="17" t="s">
        <v>258</v>
      </c>
      <c r="BM549" s="154" t="s">
        <v>847</v>
      </c>
    </row>
    <row r="550" spans="2:65" s="12" customFormat="1" ht="12">
      <c r="B550" s="156"/>
      <c r="D550" s="157" t="s">
        <v>185</v>
      </c>
      <c r="F550" s="159" t="s">
        <v>848</v>
      </c>
      <c r="H550" s="160">
        <v>222.39</v>
      </c>
      <c r="I550" s="161"/>
      <c r="L550" s="156"/>
      <c r="M550" s="162"/>
      <c r="T550" s="163"/>
      <c r="AT550" s="158" t="s">
        <v>185</v>
      </c>
      <c r="AU550" s="158" t="s">
        <v>118</v>
      </c>
      <c r="AV550" s="12" t="s">
        <v>118</v>
      </c>
      <c r="AW550" s="12" t="s">
        <v>3</v>
      </c>
      <c r="AX550" s="12" t="s">
        <v>83</v>
      </c>
      <c r="AY550" s="158" t="s">
        <v>177</v>
      </c>
    </row>
    <row r="551" spans="2:65" s="1" customFormat="1" ht="24.25" customHeight="1">
      <c r="B551" s="141"/>
      <c r="C551" s="142" t="s">
        <v>849</v>
      </c>
      <c r="D551" s="142" t="s">
        <v>179</v>
      </c>
      <c r="E551" s="143" t="s">
        <v>850</v>
      </c>
      <c r="F551" s="144" t="s">
        <v>851</v>
      </c>
      <c r="G551" s="145" t="s">
        <v>329</v>
      </c>
      <c r="H551" s="146">
        <v>2</v>
      </c>
      <c r="I551" s="147"/>
      <c r="J551" s="148">
        <f>ROUND(I551*H551,2)</f>
        <v>0</v>
      </c>
      <c r="K551" s="149"/>
      <c r="L551" s="32"/>
      <c r="M551" s="150" t="s">
        <v>1</v>
      </c>
      <c r="N551" s="151" t="s">
        <v>41</v>
      </c>
      <c r="P551" s="152">
        <f>O551*H551</f>
        <v>0</v>
      </c>
      <c r="Q551" s="152">
        <v>6.0000000000000002E-5</v>
      </c>
      <c r="R551" s="152">
        <f>Q551*H551</f>
        <v>1.2E-4</v>
      </c>
      <c r="S551" s="152">
        <v>0</v>
      </c>
      <c r="T551" s="153">
        <f>S551*H551</f>
        <v>0</v>
      </c>
      <c r="AR551" s="154" t="s">
        <v>258</v>
      </c>
      <c r="AT551" s="154" t="s">
        <v>179</v>
      </c>
      <c r="AU551" s="154" t="s">
        <v>118</v>
      </c>
      <c r="AY551" s="17" t="s">
        <v>177</v>
      </c>
      <c r="BE551" s="155">
        <f>IF(N551="základná",J551,0)</f>
        <v>0</v>
      </c>
      <c r="BF551" s="155">
        <f>IF(N551="znížená",J551,0)</f>
        <v>0</v>
      </c>
      <c r="BG551" s="155">
        <f>IF(N551="zákl. prenesená",J551,0)</f>
        <v>0</v>
      </c>
      <c r="BH551" s="155">
        <f>IF(N551="zníž. prenesená",J551,0)</f>
        <v>0</v>
      </c>
      <c r="BI551" s="155">
        <f>IF(N551="nulová",J551,0)</f>
        <v>0</v>
      </c>
      <c r="BJ551" s="17" t="s">
        <v>118</v>
      </c>
      <c r="BK551" s="155">
        <f>ROUND(I551*H551,2)</f>
        <v>0</v>
      </c>
      <c r="BL551" s="17" t="s">
        <v>258</v>
      </c>
      <c r="BM551" s="154" t="s">
        <v>852</v>
      </c>
    </row>
    <row r="552" spans="2:65" s="12" customFormat="1" ht="12">
      <c r="B552" s="156"/>
      <c r="D552" s="157" t="s">
        <v>185</v>
      </c>
      <c r="E552" s="158" t="s">
        <v>1</v>
      </c>
      <c r="F552" s="159" t="s">
        <v>853</v>
      </c>
      <c r="H552" s="160">
        <v>2</v>
      </c>
      <c r="I552" s="161"/>
      <c r="L552" s="156"/>
      <c r="M552" s="162"/>
      <c r="T552" s="163"/>
      <c r="AT552" s="158" t="s">
        <v>185</v>
      </c>
      <c r="AU552" s="158" t="s">
        <v>118</v>
      </c>
      <c r="AV552" s="12" t="s">
        <v>118</v>
      </c>
      <c r="AW552" s="12" t="s">
        <v>30</v>
      </c>
      <c r="AX552" s="12" t="s">
        <v>83</v>
      </c>
      <c r="AY552" s="158" t="s">
        <v>177</v>
      </c>
    </row>
    <row r="553" spans="2:65" s="1" customFormat="1" ht="24.25" customHeight="1">
      <c r="B553" s="141"/>
      <c r="C553" s="187" t="s">
        <v>854</v>
      </c>
      <c r="D553" s="187" t="s">
        <v>478</v>
      </c>
      <c r="E553" s="188" t="s">
        <v>855</v>
      </c>
      <c r="F553" s="189" t="s">
        <v>856</v>
      </c>
      <c r="G553" s="190" t="s">
        <v>329</v>
      </c>
      <c r="H553" s="191">
        <v>2</v>
      </c>
      <c r="I553" s="192"/>
      <c r="J553" s="193">
        <f>ROUND(I553*H553,2)</f>
        <v>0</v>
      </c>
      <c r="K553" s="194"/>
      <c r="L553" s="195"/>
      <c r="M553" s="196" t="s">
        <v>1</v>
      </c>
      <c r="N553" s="197" t="s">
        <v>41</v>
      </c>
      <c r="P553" s="152">
        <f>O553*H553</f>
        <v>0</v>
      </c>
      <c r="Q553" s="152">
        <v>8.4999999999999995E-4</v>
      </c>
      <c r="R553" s="152">
        <f>Q553*H553</f>
        <v>1.6999999999999999E-3</v>
      </c>
      <c r="S553" s="152">
        <v>0</v>
      </c>
      <c r="T553" s="153">
        <f>S553*H553</f>
        <v>0</v>
      </c>
      <c r="AR553" s="154" t="s">
        <v>355</v>
      </c>
      <c r="AT553" s="154" t="s">
        <v>478</v>
      </c>
      <c r="AU553" s="154" t="s">
        <v>118</v>
      </c>
      <c r="AY553" s="17" t="s">
        <v>177</v>
      </c>
      <c r="BE553" s="155">
        <f>IF(N553="základná",J553,0)</f>
        <v>0</v>
      </c>
      <c r="BF553" s="155">
        <f>IF(N553="znížená",J553,0)</f>
        <v>0</v>
      </c>
      <c r="BG553" s="155">
        <f>IF(N553="zákl. prenesená",J553,0)</f>
        <v>0</v>
      </c>
      <c r="BH553" s="155">
        <f>IF(N553="zníž. prenesená",J553,0)</f>
        <v>0</v>
      </c>
      <c r="BI553" s="155">
        <f>IF(N553="nulová",J553,0)</f>
        <v>0</v>
      </c>
      <c r="BJ553" s="17" t="s">
        <v>118</v>
      </c>
      <c r="BK553" s="155">
        <f>ROUND(I553*H553,2)</f>
        <v>0</v>
      </c>
      <c r="BL553" s="17" t="s">
        <v>258</v>
      </c>
      <c r="BM553" s="154" t="s">
        <v>857</v>
      </c>
    </row>
    <row r="554" spans="2:65" s="1" customFormat="1" ht="16.5" customHeight="1">
      <c r="B554" s="141"/>
      <c r="C554" s="187" t="s">
        <v>858</v>
      </c>
      <c r="D554" s="187" t="s">
        <v>478</v>
      </c>
      <c r="E554" s="188" t="s">
        <v>859</v>
      </c>
      <c r="F554" s="189" t="s">
        <v>860</v>
      </c>
      <c r="G554" s="190" t="s">
        <v>329</v>
      </c>
      <c r="H554" s="191">
        <v>10</v>
      </c>
      <c r="I554" s="192"/>
      <c r="J554" s="193">
        <f>ROUND(I554*H554,2)</f>
        <v>0</v>
      </c>
      <c r="K554" s="194"/>
      <c r="L554" s="195"/>
      <c r="M554" s="196" t="s">
        <v>1</v>
      </c>
      <c r="N554" s="197" t="s">
        <v>41</v>
      </c>
      <c r="P554" s="152">
        <f>O554*H554</f>
        <v>0</v>
      </c>
      <c r="Q554" s="152">
        <v>3.5E-4</v>
      </c>
      <c r="R554" s="152">
        <f>Q554*H554</f>
        <v>3.5000000000000001E-3</v>
      </c>
      <c r="S554" s="152">
        <v>0</v>
      </c>
      <c r="T554" s="153">
        <f>S554*H554</f>
        <v>0</v>
      </c>
      <c r="AR554" s="154" t="s">
        <v>355</v>
      </c>
      <c r="AT554" s="154" t="s">
        <v>478</v>
      </c>
      <c r="AU554" s="154" t="s">
        <v>118</v>
      </c>
      <c r="AY554" s="17" t="s">
        <v>177</v>
      </c>
      <c r="BE554" s="155">
        <f>IF(N554="základná",J554,0)</f>
        <v>0</v>
      </c>
      <c r="BF554" s="155">
        <f>IF(N554="znížená",J554,0)</f>
        <v>0</v>
      </c>
      <c r="BG554" s="155">
        <f>IF(N554="zákl. prenesená",J554,0)</f>
        <v>0</v>
      </c>
      <c r="BH554" s="155">
        <f>IF(N554="zníž. prenesená",J554,0)</f>
        <v>0</v>
      </c>
      <c r="BI554" s="155">
        <f>IF(N554="nulová",J554,0)</f>
        <v>0</v>
      </c>
      <c r="BJ554" s="17" t="s">
        <v>118</v>
      </c>
      <c r="BK554" s="155">
        <f>ROUND(I554*H554,2)</f>
        <v>0</v>
      </c>
      <c r="BL554" s="17" t="s">
        <v>258</v>
      </c>
      <c r="BM554" s="154" t="s">
        <v>861</v>
      </c>
    </row>
    <row r="555" spans="2:65" s="1" customFormat="1" ht="24.25" customHeight="1">
      <c r="B555" s="141"/>
      <c r="C555" s="142" t="s">
        <v>862</v>
      </c>
      <c r="D555" s="142" t="s">
        <v>179</v>
      </c>
      <c r="E555" s="143" t="s">
        <v>863</v>
      </c>
      <c r="F555" s="144" t="s">
        <v>864</v>
      </c>
      <c r="G555" s="145" t="s">
        <v>329</v>
      </c>
      <c r="H555" s="146">
        <v>5</v>
      </c>
      <c r="I555" s="147"/>
      <c r="J555" s="148">
        <f>ROUND(I555*H555,2)</f>
        <v>0</v>
      </c>
      <c r="K555" s="149"/>
      <c r="L555" s="32"/>
      <c r="M555" s="150" t="s">
        <v>1</v>
      </c>
      <c r="N555" s="151" t="s">
        <v>41</v>
      </c>
      <c r="P555" s="152">
        <f>O555*H555</f>
        <v>0</v>
      </c>
      <c r="Q555" s="152">
        <v>1.9000000000000001E-4</v>
      </c>
      <c r="R555" s="152">
        <f>Q555*H555</f>
        <v>9.5000000000000011E-4</v>
      </c>
      <c r="S555" s="152">
        <v>0</v>
      </c>
      <c r="T555" s="153">
        <f>S555*H555</f>
        <v>0</v>
      </c>
      <c r="AR555" s="154" t="s">
        <v>258</v>
      </c>
      <c r="AT555" s="154" t="s">
        <v>179</v>
      </c>
      <c r="AU555" s="154" t="s">
        <v>118</v>
      </c>
      <c r="AY555" s="17" t="s">
        <v>177</v>
      </c>
      <c r="BE555" s="155">
        <f>IF(N555="základná",J555,0)</f>
        <v>0</v>
      </c>
      <c r="BF555" s="155">
        <f>IF(N555="znížená",J555,0)</f>
        <v>0</v>
      </c>
      <c r="BG555" s="155">
        <f>IF(N555="zákl. prenesená",J555,0)</f>
        <v>0</v>
      </c>
      <c r="BH555" s="155">
        <f>IF(N555="zníž. prenesená",J555,0)</f>
        <v>0</v>
      </c>
      <c r="BI555" s="155">
        <f>IF(N555="nulová",J555,0)</f>
        <v>0</v>
      </c>
      <c r="BJ555" s="17" t="s">
        <v>118</v>
      </c>
      <c r="BK555" s="155">
        <f>ROUND(I555*H555,2)</f>
        <v>0</v>
      </c>
      <c r="BL555" s="17" t="s">
        <v>258</v>
      </c>
      <c r="BM555" s="154" t="s">
        <v>865</v>
      </c>
    </row>
    <row r="556" spans="2:65" s="12" customFormat="1" ht="12">
      <c r="B556" s="156"/>
      <c r="D556" s="157" t="s">
        <v>185</v>
      </c>
      <c r="E556" s="158" t="s">
        <v>1</v>
      </c>
      <c r="F556" s="159" t="s">
        <v>866</v>
      </c>
      <c r="H556" s="160">
        <v>5</v>
      </c>
      <c r="I556" s="161"/>
      <c r="L556" s="156"/>
      <c r="M556" s="162"/>
      <c r="T556" s="163"/>
      <c r="AT556" s="158" t="s">
        <v>185</v>
      </c>
      <c r="AU556" s="158" t="s">
        <v>118</v>
      </c>
      <c r="AV556" s="12" t="s">
        <v>118</v>
      </c>
      <c r="AW556" s="12" t="s">
        <v>30</v>
      </c>
      <c r="AX556" s="12" t="s">
        <v>83</v>
      </c>
      <c r="AY556" s="158" t="s">
        <v>177</v>
      </c>
    </row>
    <row r="557" spans="2:65" s="1" customFormat="1" ht="24.25" customHeight="1">
      <c r="B557" s="141"/>
      <c r="C557" s="187" t="s">
        <v>867</v>
      </c>
      <c r="D557" s="187" t="s">
        <v>478</v>
      </c>
      <c r="E557" s="188" t="s">
        <v>830</v>
      </c>
      <c r="F557" s="189" t="s">
        <v>831</v>
      </c>
      <c r="G557" s="190" t="s">
        <v>116</v>
      </c>
      <c r="H557" s="191">
        <v>2.2799999999999998</v>
      </c>
      <c r="I557" s="192"/>
      <c r="J557" s="193">
        <f>ROUND(I557*H557,2)</f>
        <v>0</v>
      </c>
      <c r="K557" s="194"/>
      <c r="L557" s="195"/>
      <c r="M557" s="196" t="s">
        <v>1</v>
      </c>
      <c r="N557" s="197" t="s">
        <v>41</v>
      </c>
      <c r="P557" s="152">
        <f>O557*H557</f>
        <v>0</v>
      </c>
      <c r="Q557" s="152">
        <v>1.9E-3</v>
      </c>
      <c r="R557" s="152">
        <f>Q557*H557</f>
        <v>4.3319999999999999E-3</v>
      </c>
      <c r="S557" s="152">
        <v>0</v>
      </c>
      <c r="T557" s="153">
        <f>S557*H557</f>
        <v>0</v>
      </c>
      <c r="AR557" s="154" t="s">
        <v>355</v>
      </c>
      <c r="AT557" s="154" t="s">
        <v>478</v>
      </c>
      <c r="AU557" s="154" t="s">
        <v>118</v>
      </c>
      <c r="AY557" s="17" t="s">
        <v>177</v>
      </c>
      <c r="BE557" s="155">
        <f>IF(N557="základná",J557,0)</f>
        <v>0</v>
      </c>
      <c r="BF557" s="155">
        <f>IF(N557="znížená",J557,0)</f>
        <v>0</v>
      </c>
      <c r="BG557" s="155">
        <f>IF(N557="zákl. prenesená",J557,0)</f>
        <v>0</v>
      </c>
      <c r="BH557" s="155">
        <f>IF(N557="zníž. prenesená",J557,0)</f>
        <v>0</v>
      </c>
      <c r="BI557" s="155">
        <f>IF(N557="nulová",J557,0)</f>
        <v>0</v>
      </c>
      <c r="BJ557" s="17" t="s">
        <v>118</v>
      </c>
      <c r="BK557" s="155">
        <f>ROUND(I557*H557,2)</f>
        <v>0</v>
      </c>
      <c r="BL557" s="17" t="s">
        <v>258</v>
      </c>
      <c r="BM557" s="154" t="s">
        <v>868</v>
      </c>
    </row>
    <row r="558" spans="2:65" s="12" customFormat="1" ht="12">
      <c r="B558" s="156"/>
      <c r="D558" s="157" t="s">
        <v>185</v>
      </c>
      <c r="F558" s="159" t="s">
        <v>869</v>
      </c>
      <c r="H558" s="160">
        <v>2.2799999999999998</v>
      </c>
      <c r="I558" s="161"/>
      <c r="L558" s="156"/>
      <c r="M558" s="162"/>
      <c r="T558" s="163"/>
      <c r="AT558" s="158" t="s">
        <v>185</v>
      </c>
      <c r="AU558" s="158" t="s">
        <v>118</v>
      </c>
      <c r="AV558" s="12" t="s">
        <v>118</v>
      </c>
      <c r="AW558" s="12" t="s">
        <v>3</v>
      </c>
      <c r="AX558" s="12" t="s">
        <v>83</v>
      </c>
      <c r="AY558" s="158" t="s">
        <v>177</v>
      </c>
    </row>
    <row r="559" spans="2:65" s="1" customFormat="1" ht="24.25" customHeight="1">
      <c r="B559" s="141"/>
      <c r="C559" s="142" t="s">
        <v>870</v>
      </c>
      <c r="D559" s="142" t="s">
        <v>179</v>
      </c>
      <c r="E559" s="143" t="s">
        <v>871</v>
      </c>
      <c r="F559" s="144" t="s">
        <v>872</v>
      </c>
      <c r="G559" s="145" t="s">
        <v>116</v>
      </c>
      <c r="H559" s="146">
        <v>510.31</v>
      </c>
      <c r="I559" s="147"/>
      <c r="J559" s="148">
        <f>ROUND(I559*H559,2)</f>
        <v>0</v>
      </c>
      <c r="K559" s="149"/>
      <c r="L559" s="32"/>
      <c r="M559" s="150" t="s">
        <v>1</v>
      </c>
      <c r="N559" s="151" t="s">
        <v>41</v>
      </c>
      <c r="P559" s="152">
        <f>O559*H559</f>
        <v>0</v>
      </c>
      <c r="Q559" s="152">
        <v>0</v>
      </c>
      <c r="R559" s="152">
        <f>Q559*H559</f>
        <v>0</v>
      </c>
      <c r="S559" s="152">
        <v>0</v>
      </c>
      <c r="T559" s="153">
        <f>S559*H559</f>
        <v>0</v>
      </c>
      <c r="AR559" s="154" t="s">
        <v>258</v>
      </c>
      <c r="AT559" s="154" t="s">
        <v>179</v>
      </c>
      <c r="AU559" s="154" t="s">
        <v>118</v>
      </c>
      <c r="AY559" s="17" t="s">
        <v>177</v>
      </c>
      <c r="BE559" s="155">
        <f>IF(N559="základná",J559,0)</f>
        <v>0</v>
      </c>
      <c r="BF559" s="155">
        <f>IF(N559="znížená",J559,0)</f>
        <v>0</v>
      </c>
      <c r="BG559" s="155">
        <f>IF(N559="zákl. prenesená",J559,0)</f>
        <v>0</v>
      </c>
      <c r="BH559" s="155">
        <f>IF(N559="zníž. prenesená",J559,0)</f>
        <v>0</v>
      </c>
      <c r="BI559" s="155">
        <f>IF(N559="nulová",J559,0)</f>
        <v>0</v>
      </c>
      <c r="BJ559" s="17" t="s">
        <v>118</v>
      </c>
      <c r="BK559" s="155">
        <f>ROUND(I559*H559,2)</f>
        <v>0</v>
      </c>
      <c r="BL559" s="17" t="s">
        <v>258</v>
      </c>
      <c r="BM559" s="154" t="s">
        <v>873</v>
      </c>
    </row>
    <row r="560" spans="2:65" s="12" customFormat="1" ht="12">
      <c r="B560" s="156"/>
      <c r="D560" s="157" t="s">
        <v>185</v>
      </c>
      <c r="E560" s="158" t="s">
        <v>1</v>
      </c>
      <c r="F560" s="159" t="s">
        <v>817</v>
      </c>
      <c r="H560" s="160">
        <v>458.48</v>
      </c>
      <c r="I560" s="161"/>
      <c r="L560" s="156"/>
      <c r="M560" s="162"/>
      <c r="T560" s="163"/>
      <c r="AT560" s="158" t="s">
        <v>185</v>
      </c>
      <c r="AU560" s="158" t="s">
        <v>118</v>
      </c>
      <c r="AV560" s="12" t="s">
        <v>118</v>
      </c>
      <c r="AW560" s="12" t="s">
        <v>30</v>
      </c>
      <c r="AX560" s="12" t="s">
        <v>75</v>
      </c>
      <c r="AY560" s="158" t="s">
        <v>177</v>
      </c>
    </row>
    <row r="561" spans="2:65" s="12" customFormat="1" ht="12">
      <c r="B561" s="156"/>
      <c r="D561" s="157" t="s">
        <v>185</v>
      </c>
      <c r="E561" s="158" t="s">
        <v>1</v>
      </c>
      <c r="F561" s="159" t="s">
        <v>828</v>
      </c>
      <c r="H561" s="160">
        <v>51.83</v>
      </c>
      <c r="I561" s="161"/>
      <c r="L561" s="156"/>
      <c r="M561" s="162"/>
      <c r="T561" s="163"/>
      <c r="AT561" s="158" t="s">
        <v>185</v>
      </c>
      <c r="AU561" s="158" t="s">
        <v>118</v>
      </c>
      <c r="AV561" s="12" t="s">
        <v>118</v>
      </c>
      <c r="AW561" s="12" t="s">
        <v>30</v>
      </c>
      <c r="AX561" s="12" t="s">
        <v>75</v>
      </c>
      <c r="AY561" s="158" t="s">
        <v>177</v>
      </c>
    </row>
    <row r="562" spans="2:65" s="13" customFormat="1" ht="12">
      <c r="B562" s="167"/>
      <c r="D562" s="157" t="s">
        <v>185</v>
      </c>
      <c r="E562" s="168" t="s">
        <v>1</v>
      </c>
      <c r="F562" s="169" t="s">
        <v>251</v>
      </c>
      <c r="H562" s="170">
        <v>510.31</v>
      </c>
      <c r="I562" s="171"/>
      <c r="L562" s="167"/>
      <c r="M562" s="172"/>
      <c r="T562" s="173"/>
      <c r="AT562" s="168" t="s">
        <v>185</v>
      </c>
      <c r="AU562" s="168" t="s">
        <v>118</v>
      </c>
      <c r="AV562" s="13" t="s">
        <v>183</v>
      </c>
      <c r="AW562" s="13" t="s">
        <v>30</v>
      </c>
      <c r="AX562" s="13" t="s">
        <v>83</v>
      </c>
      <c r="AY562" s="168" t="s">
        <v>177</v>
      </c>
    </row>
    <row r="563" spans="2:65" s="1" customFormat="1" ht="16.5" customHeight="1">
      <c r="B563" s="141"/>
      <c r="C563" s="187" t="s">
        <v>874</v>
      </c>
      <c r="D563" s="187" t="s">
        <v>478</v>
      </c>
      <c r="E563" s="188" t="s">
        <v>875</v>
      </c>
      <c r="F563" s="189" t="s">
        <v>876</v>
      </c>
      <c r="G563" s="190" t="s">
        <v>116</v>
      </c>
      <c r="H563" s="191">
        <v>586.85699999999997</v>
      </c>
      <c r="I563" s="192"/>
      <c r="J563" s="193">
        <f>ROUND(I563*H563,2)</f>
        <v>0</v>
      </c>
      <c r="K563" s="194"/>
      <c r="L563" s="195"/>
      <c r="M563" s="196" t="s">
        <v>1</v>
      </c>
      <c r="N563" s="197" t="s">
        <v>41</v>
      </c>
      <c r="P563" s="152">
        <f>O563*H563</f>
        <v>0</v>
      </c>
      <c r="Q563" s="152">
        <v>2.9999999999999997E-4</v>
      </c>
      <c r="R563" s="152">
        <f>Q563*H563</f>
        <v>0.17605709999999997</v>
      </c>
      <c r="S563" s="152">
        <v>0</v>
      </c>
      <c r="T563" s="153">
        <f>S563*H563</f>
        <v>0</v>
      </c>
      <c r="AR563" s="154" t="s">
        <v>355</v>
      </c>
      <c r="AT563" s="154" t="s">
        <v>478</v>
      </c>
      <c r="AU563" s="154" t="s">
        <v>118</v>
      </c>
      <c r="AY563" s="17" t="s">
        <v>177</v>
      </c>
      <c r="BE563" s="155">
        <f>IF(N563="základná",J563,0)</f>
        <v>0</v>
      </c>
      <c r="BF563" s="155">
        <f>IF(N563="znížená",J563,0)</f>
        <v>0</v>
      </c>
      <c r="BG563" s="155">
        <f>IF(N563="zákl. prenesená",J563,0)</f>
        <v>0</v>
      </c>
      <c r="BH563" s="155">
        <f>IF(N563="zníž. prenesená",J563,0)</f>
        <v>0</v>
      </c>
      <c r="BI563" s="155">
        <f>IF(N563="nulová",J563,0)</f>
        <v>0</v>
      </c>
      <c r="BJ563" s="17" t="s">
        <v>118</v>
      </c>
      <c r="BK563" s="155">
        <f>ROUND(I563*H563,2)</f>
        <v>0</v>
      </c>
      <c r="BL563" s="17" t="s">
        <v>258</v>
      </c>
      <c r="BM563" s="154" t="s">
        <v>877</v>
      </c>
    </row>
    <row r="564" spans="2:65" s="12" customFormat="1" ht="12">
      <c r="B564" s="156"/>
      <c r="D564" s="157" t="s">
        <v>185</v>
      </c>
      <c r="F564" s="159" t="s">
        <v>878</v>
      </c>
      <c r="H564" s="160">
        <v>586.85699999999997</v>
      </c>
      <c r="I564" s="161"/>
      <c r="L564" s="156"/>
      <c r="M564" s="162"/>
      <c r="T564" s="163"/>
      <c r="AT564" s="158" t="s">
        <v>185</v>
      </c>
      <c r="AU564" s="158" t="s">
        <v>118</v>
      </c>
      <c r="AV564" s="12" t="s">
        <v>118</v>
      </c>
      <c r="AW564" s="12" t="s">
        <v>3</v>
      </c>
      <c r="AX564" s="12" t="s">
        <v>83</v>
      </c>
      <c r="AY564" s="158" t="s">
        <v>177</v>
      </c>
    </row>
    <row r="565" spans="2:65" s="1" customFormat="1" ht="33" customHeight="1">
      <c r="B565" s="141"/>
      <c r="C565" s="142" t="s">
        <v>879</v>
      </c>
      <c r="D565" s="142" t="s">
        <v>179</v>
      </c>
      <c r="E565" s="143" t="s">
        <v>880</v>
      </c>
      <c r="F565" s="144" t="s">
        <v>881</v>
      </c>
      <c r="G565" s="145" t="s">
        <v>401</v>
      </c>
      <c r="H565" s="146">
        <v>94.7</v>
      </c>
      <c r="I565" s="147"/>
      <c r="J565" s="148">
        <f>ROUND(I565*H565,2)</f>
        <v>0</v>
      </c>
      <c r="K565" s="149"/>
      <c r="L565" s="32"/>
      <c r="M565" s="150" t="s">
        <v>1</v>
      </c>
      <c r="N565" s="151" t="s">
        <v>41</v>
      </c>
      <c r="P565" s="152">
        <f>O565*H565</f>
        <v>0</v>
      </c>
      <c r="Q565" s="152">
        <v>3.0000000000000001E-5</v>
      </c>
      <c r="R565" s="152">
        <f>Q565*H565</f>
        <v>2.8410000000000002E-3</v>
      </c>
      <c r="S565" s="152">
        <v>0</v>
      </c>
      <c r="T565" s="153">
        <f>S565*H565</f>
        <v>0</v>
      </c>
      <c r="AR565" s="154" t="s">
        <v>258</v>
      </c>
      <c r="AT565" s="154" t="s">
        <v>179</v>
      </c>
      <c r="AU565" s="154" t="s">
        <v>118</v>
      </c>
      <c r="AY565" s="17" t="s">
        <v>177</v>
      </c>
      <c r="BE565" s="155">
        <f>IF(N565="základná",J565,0)</f>
        <v>0</v>
      </c>
      <c r="BF565" s="155">
        <f>IF(N565="znížená",J565,0)</f>
        <v>0</v>
      </c>
      <c r="BG565" s="155">
        <f>IF(N565="zákl. prenesená",J565,0)</f>
        <v>0</v>
      </c>
      <c r="BH565" s="155">
        <f>IF(N565="zníž. prenesená",J565,0)</f>
        <v>0</v>
      </c>
      <c r="BI565" s="155">
        <f>IF(N565="nulová",J565,0)</f>
        <v>0</v>
      </c>
      <c r="BJ565" s="17" t="s">
        <v>118</v>
      </c>
      <c r="BK565" s="155">
        <f>ROUND(I565*H565,2)</f>
        <v>0</v>
      </c>
      <c r="BL565" s="17" t="s">
        <v>258</v>
      </c>
      <c r="BM565" s="154" t="s">
        <v>882</v>
      </c>
    </row>
    <row r="566" spans="2:65" s="12" customFormat="1" ht="12">
      <c r="B566" s="156"/>
      <c r="D566" s="157" t="s">
        <v>185</v>
      </c>
      <c r="E566" s="158" t="s">
        <v>1</v>
      </c>
      <c r="F566" s="159" t="s">
        <v>883</v>
      </c>
      <c r="H566" s="160">
        <v>94.7</v>
      </c>
      <c r="I566" s="161"/>
      <c r="L566" s="156"/>
      <c r="M566" s="162"/>
      <c r="T566" s="163"/>
      <c r="AT566" s="158" t="s">
        <v>185</v>
      </c>
      <c r="AU566" s="158" t="s">
        <v>118</v>
      </c>
      <c r="AV566" s="12" t="s">
        <v>118</v>
      </c>
      <c r="AW566" s="12" t="s">
        <v>30</v>
      </c>
      <c r="AX566" s="12" t="s">
        <v>83</v>
      </c>
      <c r="AY566" s="158" t="s">
        <v>177</v>
      </c>
    </row>
    <row r="567" spans="2:65" s="1" customFormat="1" ht="16.5" customHeight="1">
      <c r="B567" s="141"/>
      <c r="C567" s="187" t="s">
        <v>884</v>
      </c>
      <c r="D567" s="187" t="s">
        <v>478</v>
      </c>
      <c r="E567" s="188" t="s">
        <v>859</v>
      </c>
      <c r="F567" s="189" t="s">
        <v>860</v>
      </c>
      <c r="G567" s="190" t="s">
        <v>329</v>
      </c>
      <c r="H567" s="191">
        <v>757.6</v>
      </c>
      <c r="I567" s="192"/>
      <c r="J567" s="193">
        <f>ROUND(I567*H567,2)</f>
        <v>0</v>
      </c>
      <c r="K567" s="194"/>
      <c r="L567" s="195"/>
      <c r="M567" s="196" t="s">
        <v>1</v>
      </c>
      <c r="N567" s="197" t="s">
        <v>41</v>
      </c>
      <c r="P567" s="152">
        <f>O567*H567</f>
        <v>0</v>
      </c>
      <c r="Q567" s="152">
        <v>3.5E-4</v>
      </c>
      <c r="R567" s="152">
        <f>Q567*H567</f>
        <v>0.26516000000000001</v>
      </c>
      <c r="S567" s="152">
        <v>0</v>
      </c>
      <c r="T567" s="153">
        <f>S567*H567</f>
        <v>0</v>
      </c>
      <c r="AR567" s="154" t="s">
        <v>355</v>
      </c>
      <c r="AT567" s="154" t="s">
        <v>478</v>
      </c>
      <c r="AU567" s="154" t="s">
        <v>118</v>
      </c>
      <c r="AY567" s="17" t="s">
        <v>177</v>
      </c>
      <c r="BE567" s="155">
        <f>IF(N567="základná",J567,0)</f>
        <v>0</v>
      </c>
      <c r="BF567" s="155">
        <f>IF(N567="znížená",J567,0)</f>
        <v>0</v>
      </c>
      <c r="BG567" s="155">
        <f>IF(N567="zákl. prenesená",J567,0)</f>
        <v>0</v>
      </c>
      <c r="BH567" s="155">
        <f>IF(N567="zníž. prenesená",J567,0)</f>
        <v>0</v>
      </c>
      <c r="BI567" s="155">
        <f>IF(N567="nulová",J567,0)</f>
        <v>0</v>
      </c>
      <c r="BJ567" s="17" t="s">
        <v>118</v>
      </c>
      <c r="BK567" s="155">
        <f>ROUND(I567*H567,2)</f>
        <v>0</v>
      </c>
      <c r="BL567" s="17" t="s">
        <v>258</v>
      </c>
      <c r="BM567" s="154" t="s">
        <v>885</v>
      </c>
    </row>
    <row r="568" spans="2:65" s="1" customFormat="1" ht="16.5" customHeight="1">
      <c r="B568" s="141"/>
      <c r="C568" s="187" t="s">
        <v>886</v>
      </c>
      <c r="D568" s="187" t="s">
        <v>478</v>
      </c>
      <c r="E568" s="188" t="s">
        <v>887</v>
      </c>
      <c r="F568" s="189" t="s">
        <v>888</v>
      </c>
      <c r="G568" s="190" t="s">
        <v>116</v>
      </c>
      <c r="H568" s="191">
        <v>38.826999999999998</v>
      </c>
      <c r="I568" s="192"/>
      <c r="J568" s="193">
        <f>ROUND(I568*H568,2)</f>
        <v>0</v>
      </c>
      <c r="K568" s="194"/>
      <c r="L568" s="195"/>
      <c r="M568" s="196" t="s">
        <v>1</v>
      </c>
      <c r="N568" s="197" t="s">
        <v>41</v>
      </c>
      <c r="P568" s="152">
        <f>O568*H568</f>
        <v>0</v>
      </c>
      <c r="Q568" s="152">
        <v>9.6799999999999994E-3</v>
      </c>
      <c r="R568" s="152">
        <f>Q568*H568</f>
        <v>0.37584535999999996</v>
      </c>
      <c r="S568" s="152">
        <v>0</v>
      </c>
      <c r="T568" s="153">
        <f>S568*H568</f>
        <v>0</v>
      </c>
      <c r="AR568" s="154" t="s">
        <v>355</v>
      </c>
      <c r="AT568" s="154" t="s">
        <v>478</v>
      </c>
      <c r="AU568" s="154" t="s">
        <v>118</v>
      </c>
      <c r="AY568" s="17" t="s">
        <v>177</v>
      </c>
      <c r="BE568" s="155">
        <f>IF(N568="základná",J568,0)</f>
        <v>0</v>
      </c>
      <c r="BF568" s="155">
        <f>IF(N568="znížená",J568,0)</f>
        <v>0</v>
      </c>
      <c r="BG568" s="155">
        <f>IF(N568="zákl. prenesená",J568,0)</f>
        <v>0</v>
      </c>
      <c r="BH568" s="155">
        <f>IF(N568="zníž. prenesená",J568,0)</f>
        <v>0</v>
      </c>
      <c r="BI568" s="155">
        <f>IF(N568="nulová",J568,0)</f>
        <v>0</v>
      </c>
      <c r="BJ568" s="17" t="s">
        <v>118</v>
      </c>
      <c r="BK568" s="155">
        <f>ROUND(I568*H568,2)</f>
        <v>0</v>
      </c>
      <c r="BL568" s="17" t="s">
        <v>258</v>
      </c>
      <c r="BM568" s="154" t="s">
        <v>889</v>
      </c>
    </row>
    <row r="569" spans="2:65" s="1" customFormat="1" ht="24.25" customHeight="1">
      <c r="B569" s="141"/>
      <c r="C569" s="142" t="s">
        <v>890</v>
      </c>
      <c r="D569" s="142" t="s">
        <v>179</v>
      </c>
      <c r="E569" s="143" t="s">
        <v>891</v>
      </c>
      <c r="F569" s="144" t="s">
        <v>892</v>
      </c>
      <c r="G569" s="145" t="s">
        <v>809</v>
      </c>
      <c r="H569" s="147"/>
      <c r="I569" s="147"/>
      <c r="J569" s="148">
        <f>ROUND(I569*H569,2)</f>
        <v>0</v>
      </c>
      <c r="K569" s="149"/>
      <c r="L569" s="32"/>
      <c r="M569" s="150" t="s">
        <v>1</v>
      </c>
      <c r="N569" s="151" t="s">
        <v>41</v>
      </c>
      <c r="P569" s="152">
        <f>O569*H569</f>
        <v>0</v>
      </c>
      <c r="Q569" s="152">
        <v>0</v>
      </c>
      <c r="R569" s="152">
        <f>Q569*H569</f>
        <v>0</v>
      </c>
      <c r="S569" s="152">
        <v>0</v>
      </c>
      <c r="T569" s="153">
        <f>S569*H569</f>
        <v>0</v>
      </c>
      <c r="AR569" s="154" t="s">
        <v>258</v>
      </c>
      <c r="AT569" s="154" t="s">
        <v>179</v>
      </c>
      <c r="AU569" s="154" t="s">
        <v>118</v>
      </c>
      <c r="AY569" s="17" t="s">
        <v>177</v>
      </c>
      <c r="BE569" s="155">
        <f>IF(N569="základná",J569,0)</f>
        <v>0</v>
      </c>
      <c r="BF569" s="155">
        <f>IF(N569="znížená",J569,0)</f>
        <v>0</v>
      </c>
      <c r="BG569" s="155">
        <f>IF(N569="zákl. prenesená",J569,0)</f>
        <v>0</v>
      </c>
      <c r="BH569" s="155">
        <f>IF(N569="zníž. prenesená",J569,0)</f>
        <v>0</v>
      </c>
      <c r="BI569" s="155">
        <f>IF(N569="nulová",J569,0)</f>
        <v>0</v>
      </c>
      <c r="BJ569" s="17" t="s">
        <v>118</v>
      </c>
      <c r="BK569" s="155">
        <f>ROUND(I569*H569,2)</f>
        <v>0</v>
      </c>
      <c r="BL569" s="17" t="s">
        <v>258</v>
      </c>
      <c r="BM569" s="154" t="s">
        <v>893</v>
      </c>
    </row>
    <row r="570" spans="2:65" s="11" customFormat="1" ht="22.75" customHeight="1">
      <c r="B570" s="130"/>
      <c r="D570" s="131" t="s">
        <v>74</v>
      </c>
      <c r="E570" s="139" t="s">
        <v>894</v>
      </c>
      <c r="F570" s="139" t="s">
        <v>895</v>
      </c>
      <c r="I570" s="133"/>
      <c r="J570" s="140">
        <f>BK570</f>
        <v>0</v>
      </c>
      <c r="L570" s="130"/>
      <c r="M570" s="134"/>
      <c r="P570" s="135">
        <f>SUM(P571:P602)</f>
        <v>0</v>
      </c>
      <c r="R570" s="135">
        <f>SUM(R571:R602)</f>
        <v>7.2214217700000001</v>
      </c>
      <c r="T570" s="136">
        <f>SUM(T571:T602)</f>
        <v>0</v>
      </c>
      <c r="AR570" s="131" t="s">
        <v>118</v>
      </c>
      <c r="AT570" s="137" t="s">
        <v>74</v>
      </c>
      <c r="AU570" s="137" t="s">
        <v>83</v>
      </c>
      <c r="AY570" s="131" t="s">
        <v>177</v>
      </c>
      <c r="BK570" s="138">
        <f>SUM(BK571:BK602)</f>
        <v>0</v>
      </c>
    </row>
    <row r="571" spans="2:65" s="1" customFormat="1" ht="24.25" customHeight="1">
      <c r="B571" s="141"/>
      <c r="C571" s="142" t="s">
        <v>896</v>
      </c>
      <c r="D571" s="142" t="s">
        <v>179</v>
      </c>
      <c r="E571" s="143" t="s">
        <v>897</v>
      </c>
      <c r="F571" s="144" t="s">
        <v>898</v>
      </c>
      <c r="G571" s="145" t="s">
        <v>116</v>
      </c>
      <c r="H571" s="146">
        <v>426</v>
      </c>
      <c r="I571" s="147"/>
      <c r="J571" s="148">
        <f>ROUND(I571*H571,2)</f>
        <v>0</v>
      </c>
      <c r="K571" s="149"/>
      <c r="L571" s="32"/>
      <c r="M571" s="150" t="s">
        <v>1</v>
      </c>
      <c r="N571" s="151" t="s">
        <v>41</v>
      </c>
      <c r="P571" s="152">
        <f>O571*H571</f>
        <v>0</v>
      </c>
      <c r="Q571" s="152">
        <v>0</v>
      </c>
      <c r="R571" s="152">
        <f>Q571*H571</f>
        <v>0</v>
      </c>
      <c r="S571" s="152">
        <v>0</v>
      </c>
      <c r="T571" s="153">
        <f>S571*H571</f>
        <v>0</v>
      </c>
      <c r="AR571" s="154" t="s">
        <v>258</v>
      </c>
      <c r="AT571" s="154" t="s">
        <v>179</v>
      </c>
      <c r="AU571" s="154" t="s">
        <v>118</v>
      </c>
      <c r="AY571" s="17" t="s">
        <v>177</v>
      </c>
      <c r="BE571" s="155">
        <f>IF(N571="základná",J571,0)</f>
        <v>0</v>
      </c>
      <c r="BF571" s="155">
        <f>IF(N571="znížená",J571,0)</f>
        <v>0</v>
      </c>
      <c r="BG571" s="155">
        <f>IF(N571="zákl. prenesená",J571,0)</f>
        <v>0</v>
      </c>
      <c r="BH571" s="155">
        <f>IF(N571="zníž. prenesená",J571,0)</f>
        <v>0</v>
      </c>
      <c r="BI571" s="155">
        <f>IF(N571="nulová",J571,0)</f>
        <v>0</v>
      </c>
      <c r="BJ571" s="17" t="s">
        <v>118</v>
      </c>
      <c r="BK571" s="155">
        <f>ROUND(I571*H571,2)</f>
        <v>0</v>
      </c>
      <c r="BL571" s="17" t="s">
        <v>258</v>
      </c>
      <c r="BM571" s="154" t="s">
        <v>899</v>
      </c>
    </row>
    <row r="572" spans="2:65" s="12" customFormat="1" ht="12">
      <c r="B572" s="156"/>
      <c r="D572" s="157" t="s">
        <v>185</v>
      </c>
      <c r="E572" s="158" t="s">
        <v>1</v>
      </c>
      <c r="F572" s="159" t="s">
        <v>129</v>
      </c>
      <c r="H572" s="160">
        <v>426</v>
      </c>
      <c r="I572" s="161"/>
      <c r="L572" s="156"/>
      <c r="M572" s="162"/>
      <c r="T572" s="163"/>
      <c r="AT572" s="158" t="s">
        <v>185</v>
      </c>
      <c r="AU572" s="158" t="s">
        <v>118</v>
      </c>
      <c r="AV572" s="12" t="s">
        <v>118</v>
      </c>
      <c r="AW572" s="12" t="s">
        <v>30</v>
      </c>
      <c r="AX572" s="12" t="s">
        <v>83</v>
      </c>
      <c r="AY572" s="158" t="s">
        <v>177</v>
      </c>
    </row>
    <row r="573" spans="2:65" s="1" customFormat="1" ht="24.25" customHeight="1">
      <c r="B573" s="141"/>
      <c r="C573" s="187" t="s">
        <v>900</v>
      </c>
      <c r="D573" s="187" t="s">
        <v>478</v>
      </c>
      <c r="E573" s="188" t="s">
        <v>901</v>
      </c>
      <c r="F573" s="189" t="s">
        <v>902</v>
      </c>
      <c r="G573" s="190" t="s">
        <v>116</v>
      </c>
      <c r="H573" s="191">
        <v>434.52</v>
      </c>
      <c r="I573" s="192"/>
      <c r="J573" s="193">
        <f>ROUND(I573*H573,2)</f>
        <v>0</v>
      </c>
      <c r="K573" s="194"/>
      <c r="L573" s="195"/>
      <c r="M573" s="196" t="s">
        <v>1</v>
      </c>
      <c r="N573" s="197" t="s">
        <v>41</v>
      </c>
      <c r="P573" s="152">
        <f>O573*H573</f>
        <v>0</v>
      </c>
      <c r="Q573" s="152">
        <v>1.47E-3</v>
      </c>
      <c r="R573" s="152">
        <f>Q573*H573</f>
        <v>0.63874439999999999</v>
      </c>
      <c r="S573" s="152">
        <v>0</v>
      </c>
      <c r="T573" s="153">
        <f>S573*H573</f>
        <v>0</v>
      </c>
      <c r="AR573" s="154" t="s">
        <v>355</v>
      </c>
      <c r="AT573" s="154" t="s">
        <v>478</v>
      </c>
      <c r="AU573" s="154" t="s">
        <v>118</v>
      </c>
      <c r="AY573" s="17" t="s">
        <v>177</v>
      </c>
      <c r="BE573" s="155">
        <f>IF(N573="základná",J573,0)</f>
        <v>0</v>
      </c>
      <c r="BF573" s="155">
        <f>IF(N573="znížená",J573,0)</f>
        <v>0</v>
      </c>
      <c r="BG573" s="155">
        <f>IF(N573="zákl. prenesená",J573,0)</f>
        <v>0</v>
      </c>
      <c r="BH573" s="155">
        <f>IF(N573="zníž. prenesená",J573,0)</f>
        <v>0</v>
      </c>
      <c r="BI573" s="155">
        <f>IF(N573="nulová",J573,0)</f>
        <v>0</v>
      </c>
      <c r="BJ573" s="17" t="s">
        <v>118</v>
      </c>
      <c r="BK573" s="155">
        <f>ROUND(I573*H573,2)</f>
        <v>0</v>
      </c>
      <c r="BL573" s="17" t="s">
        <v>258</v>
      </c>
      <c r="BM573" s="154" t="s">
        <v>903</v>
      </c>
    </row>
    <row r="574" spans="2:65" s="12" customFormat="1" ht="12">
      <c r="B574" s="156"/>
      <c r="D574" s="157" t="s">
        <v>185</v>
      </c>
      <c r="F574" s="159" t="s">
        <v>904</v>
      </c>
      <c r="H574" s="160">
        <v>434.52</v>
      </c>
      <c r="I574" s="161"/>
      <c r="L574" s="156"/>
      <c r="M574" s="162"/>
      <c r="T574" s="163"/>
      <c r="AT574" s="158" t="s">
        <v>185</v>
      </c>
      <c r="AU574" s="158" t="s">
        <v>118</v>
      </c>
      <c r="AV574" s="12" t="s">
        <v>118</v>
      </c>
      <c r="AW574" s="12" t="s">
        <v>3</v>
      </c>
      <c r="AX574" s="12" t="s">
        <v>83</v>
      </c>
      <c r="AY574" s="158" t="s">
        <v>177</v>
      </c>
    </row>
    <row r="575" spans="2:65" s="1" customFormat="1" ht="24.25" customHeight="1">
      <c r="B575" s="141"/>
      <c r="C575" s="142" t="s">
        <v>905</v>
      </c>
      <c r="D575" s="142" t="s">
        <v>179</v>
      </c>
      <c r="E575" s="143" t="s">
        <v>906</v>
      </c>
      <c r="F575" s="144" t="s">
        <v>907</v>
      </c>
      <c r="G575" s="145" t="s">
        <v>116</v>
      </c>
      <c r="H575" s="146">
        <v>428.23</v>
      </c>
      <c r="I575" s="147"/>
      <c r="J575" s="148">
        <f>ROUND(I575*H575,2)</f>
        <v>0</v>
      </c>
      <c r="K575" s="149"/>
      <c r="L575" s="32"/>
      <c r="M575" s="150" t="s">
        <v>1</v>
      </c>
      <c r="N575" s="151" t="s">
        <v>41</v>
      </c>
      <c r="P575" s="152">
        <f>O575*H575</f>
        <v>0</v>
      </c>
      <c r="Q575" s="152">
        <v>0</v>
      </c>
      <c r="R575" s="152">
        <f>Q575*H575</f>
        <v>0</v>
      </c>
      <c r="S575" s="152">
        <v>0</v>
      </c>
      <c r="T575" s="153">
        <f>S575*H575</f>
        <v>0</v>
      </c>
      <c r="AR575" s="154" t="s">
        <v>258</v>
      </c>
      <c r="AT575" s="154" t="s">
        <v>179</v>
      </c>
      <c r="AU575" s="154" t="s">
        <v>118</v>
      </c>
      <c r="AY575" s="17" t="s">
        <v>177</v>
      </c>
      <c r="BE575" s="155">
        <f>IF(N575="základná",J575,0)</f>
        <v>0</v>
      </c>
      <c r="BF575" s="155">
        <f>IF(N575="znížená",J575,0)</f>
        <v>0</v>
      </c>
      <c r="BG575" s="155">
        <f>IF(N575="zákl. prenesená",J575,0)</f>
        <v>0</v>
      </c>
      <c r="BH575" s="155">
        <f>IF(N575="zníž. prenesená",J575,0)</f>
        <v>0</v>
      </c>
      <c r="BI575" s="155">
        <f>IF(N575="nulová",J575,0)</f>
        <v>0</v>
      </c>
      <c r="BJ575" s="17" t="s">
        <v>118</v>
      </c>
      <c r="BK575" s="155">
        <f>ROUND(I575*H575,2)</f>
        <v>0</v>
      </c>
      <c r="BL575" s="17" t="s">
        <v>258</v>
      </c>
      <c r="BM575" s="154" t="s">
        <v>908</v>
      </c>
    </row>
    <row r="576" spans="2:65" s="12" customFormat="1" ht="12">
      <c r="B576" s="156"/>
      <c r="D576" s="157" t="s">
        <v>185</v>
      </c>
      <c r="E576" s="158" t="s">
        <v>1</v>
      </c>
      <c r="F576" s="159" t="s">
        <v>126</v>
      </c>
      <c r="H576" s="160">
        <v>428.23</v>
      </c>
      <c r="I576" s="161"/>
      <c r="L576" s="156"/>
      <c r="M576" s="162"/>
      <c r="T576" s="163"/>
      <c r="AT576" s="158" t="s">
        <v>185</v>
      </c>
      <c r="AU576" s="158" t="s">
        <v>118</v>
      </c>
      <c r="AV576" s="12" t="s">
        <v>118</v>
      </c>
      <c r="AW576" s="12" t="s">
        <v>30</v>
      </c>
      <c r="AX576" s="12" t="s">
        <v>83</v>
      </c>
      <c r="AY576" s="158" t="s">
        <v>177</v>
      </c>
    </row>
    <row r="577" spans="2:65" s="1" customFormat="1" ht="24.25" customHeight="1">
      <c r="B577" s="141"/>
      <c r="C577" s="187" t="s">
        <v>909</v>
      </c>
      <c r="D577" s="187" t="s">
        <v>478</v>
      </c>
      <c r="E577" s="188" t="s">
        <v>901</v>
      </c>
      <c r="F577" s="189" t="s">
        <v>902</v>
      </c>
      <c r="G577" s="190" t="s">
        <v>116</v>
      </c>
      <c r="H577" s="191">
        <v>873.58900000000006</v>
      </c>
      <c r="I577" s="192"/>
      <c r="J577" s="193">
        <f>ROUND(I577*H577,2)</f>
        <v>0</v>
      </c>
      <c r="K577" s="194"/>
      <c r="L577" s="195"/>
      <c r="M577" s="196" t="s">
        <v>1</v>
      </c>
      <c r="N577" s="197" t="s">
        <v>41</v>
      </c>
      <c r="P577" s="152">
        <f>O577*H577</f>
        <v>0</v>
      </c>
      <c r="Q577" s="152">
        <v>1.47E-3</v>
      </c>
      <c r="R577" s="152">
        <f>Q577*H577</f>
        <v>1.2841758300000001</v>
      </c>
      <c r="S577" s="152">
        <v>0</v>
      </c>
      <c r="T577" s="153">
        <f>S577*H577</f>
        <v>0</v>
      </c>
      <c r="AR577" s="154" t="s">
        <v>355</v>
      </c>
      <c r="AT577" s="154" t="s">
        <v>478</v>
      </c>
      <c r="AU577" s="154" t="s">
        <v>118</v>
      </c>
      <c r="AY577" s="17" t="s">
        <v>177</v>
      </c>
      <c r="BE577" s="155">
        <f>IF(N577="základná",J577,0)</f>
        <v>0</v>
      </c>
      <c r="BF577" s="155">
        <f>IF(N577="znížená",J577,0)</f>
        <v>0</v>
      </c>
      <c r="BG577" s="155">
        <f>IF(N577="zákl. prenesená",J577,0)</f>
        <v>0</v>
      </c>
      <c r="BH577" s="155">
        <f>IF(N577="zníž. prenesená",J577,0)</f>
        <v>0</v>
      </c>
      <c r="BI577" s="155">
        <f>IF(N577="nulová",J577,0)</f>
        <v>0</v>
      </c>
      <c r="BJ577" s="17" t="s">
        <v>118</v>
      </c>
      <c r="BK577" s="155">
        <f>ROUND(I577*H577,2)</f>
        <v>0</v>
      </c>
      <c r="BL577" s="17" t="s">
        <v>258</v>
      </c>
      <c r="BM577" s="154" t="s">
        <v>910</v>
      </c>
    </row>
    <row r="578" spans="2:65" s="12" customFormat="1" ht="12">
      <c r="B578" s="156"/>
      <c r="D578" s="157" t="s">
        <v>185</v>
      </c>
      <c r="F578" s="159" t="s">
        <v>911</v>
      </c>
      <c r="H578" s="160">
        <v>873.58900000000006</v>
      </c>
      <c r="I578" s="161"/>
      <c r="L578" s="156"/>
      <c r="M578" s="162"/>
      <c r="T578" s="163"/>
      <c r="AT578" s="158" t="s">
        <v>185</v>
      </c>
      <c r="AU578" s="158" t="s">
        <v>118</v>
      </c>
      <c r="AV578" s="12" t="s">
        <v>118</v>
      </c>
      <c r="AW578" s="12" t="s">
        <v>3</v>
      </c>
      <c r="AX578" s="12" t="s">
        <v>83</v>
      </c>
      <c r="AY578" s="158" t="s">
        <v>177</v>
      </c>
    </row>
    <row r="579" spans="2:65" s="1" customFormat="1" ht="24.25" customHeight="1">
      <c r="B579" s="141"/>
      <c r="C579" s="142" t="s">
        <v>912</v>
      </c>
      <c r="D579" s="142" t="s">
        <v>179</v>
      </c>
      <c r="E579" s="143" t="s">
        <v>913</v>
      </c>
      <c r="F579" s="144" t="s">
        <v>914</v>
      </c>
      <c r="G579" s="145" t="s">
        <v>116</v>
      </c>
      <c r="H579" s="146">
        <v>46.2</v>
      </c>
      <c r="I579" s="147"/>
      <c r="J579" s="148">
        <f>ROUND(I579*H579,2)</f>
        <v>0</v>
      </c>
      <c r="K579" s="149"/>
      <c r="L579" s="32"/>
      <c r="M579" s="150" t="s">
        <v>1</v>
      </c>
      <c r="N579" s="151" t="s">
        <v>41</v>
      </c>
      <c r="P579" s="152">
        <f>O579*H579</f>
        <v>0</v>
      </c>
      <c r="Q579" s="152">
        <v>5.0000000000000001E-3</v>
      </c>
      <c r="R579" s="152">
        <f>Q579*H579</f>
        <v>0.23100000000000001</v>
      </c>
      <c r="S579" s="152">
        <v>0</v>
      </c>
      <c r="T579" s="153">
        <f>S579*H579</f>
        <v>0</v>
      </c>
      <c r="AR579" s="154" t="s">
        <v>183</v>
      </c>
      <c r="AT579" s="154" t="s">
        <v>179</v>
      </c>
      <c r="AU579" s="154" t="s">
        <v>118</v>
      </c>
      <c r="AY579" s="17" t="s">
        <v>177</v>
      </c>
      <c r="BE579" s="155">
        <f>IF(N579="základná",J579,0)</f>
        <v>0</v>
      </c>
      <c r="BF579" s="155">
        <f>IF(N579="znížená",J579,0)</f>
        <v>0</v>
      </c>
      <c r="BG579" s="155">
        <f>IF(N579="zákl. prenesená",J579,0)</f>
        <v>0</v>
      </c>
      <c r="BH579" s="155">
        <f>IF(N579="zníž. prenesená",J579,0)</f>
        <v>0</v>
      </c>
      <c r="BI579" s="155">
        <f>IF(N579="nulová",J579,0)</f>
        <v>0</v>
      </c>
      <c r="BJ579" s="17" t="s">
        <v>118</v>
      </c>
      <c r="BK579" s="155">
        <f>ROUND(I579*H579,2)</f>
        <v>0</v>
      </c>
      <c r="BL579" s="17" t="s">
        <v>183</v>
      </c>
      <c r="BM579" s="154" t="s">
        <v>915</v>
      </c>
    </row>
    <row r="580" spans="2:65" s="12" customFormat="1" ht="12">
      <c r="B580" s="156"/>
      <c r="D580" s="157" t="s">
        <v>185</v>
      </c>
      <c r="E580" s="158" t="s">
        <v>1</v>
      </c>
      <c r="F580" s="159" t="s">
        <v>916</v>
      </c>
      <c r="H580" s="160">
        <v>46.2</v>
      </c>
      <c r="I580" s="161"/>
      <c r="L580" s="156"/>
      <c r="M580" s="162"/>
      <c r="T580" s="163"/>
      <c r="AT580" s="158" t="s">
        <v>185</v>
      </c>
      <c r="AU580" s="158" t="s">
        <v>118</v>
      </c>
      <c r="AV580" s="12" t="s">
        <v>118</v>
      </c>
      <c r="AW580" s="12" t="s">
        <v>30</v>
      </c>
      <c r="AX580" s="12" t="s">
        <v>83</v>
      </c>
      <c r="AY580" s="158" t="s">
        <v>177</v>
      </c>
    </row>
    <row r="581" spans="2:65" s="1" customFormat="1" ht="33" customHeight="1">
      <c r="B581" s="141"/>
      <c r="C581" s="187" t="s">
        <v>917</v>
      </c>
      <c r="D581" s="187" t="s">
        <v>478</v>
      </c>
      <c r="E581" s="188" t="s">
        <v>918</v>
      </c>
      <c r="F581" s="189" t="s">
        <v>919</v>
      </c>
      <c r="G581" s="190" t="s">
        <v>116</v>
      </c>
      <c r="H581" s="191">
        <v>47.124000000000002</v>
      </c>
      <c r="I581" s="192"/>
      <c r="J581" s="193">
        <f>ROUND(I581*H581,2)</f>
        <v>0</v>
      </c>
      <c r="K581" s="194"/>
      <c r="L581" s="195"/>
      <c r="M581" s="196" t="s">
        <v>1</v>
      </c>
      <c r="N581" s="197" t="s">
        <v>41</v>
      </c>
      <c r="P581" s="152">
        <f>O581*H581</f>
        <v>0</v>
      </c>
      <c r="Q581" s="152">
        <v>4.62E-3</v>
      </c>
      <c r="R581" s="152">
        <f>Q581*H581</f>
        <v>0.21771288</v>
      </c>
      <c r="S581" s="152">
        <v>0</v>
      </c>
      <c r="T581" s="153">
        <f>S581*H581</f>
        <v>0</v>
      </c>
      <c r="AR581" s="154" t="s">
        <v>215</v>
      </c>
      <c r="AT581" s="154" t="s">
        <v>478</v>
      </c>
      <c r="AU581" s="154" t="s">
        <v>118</v>
      </c>
      <c r="AY581" s="17" t="s">
        <v>177</v>
      </c>
      <c r="BE581" s="155">
        <f>IF(N581="základná",J581,0)</f>
        <v>0</v>
      </c>
      <c r="BF581" s="155">
        <f>IF(N581="znížená",J581,0)</f>
        <v>0</v>
      </c>
      <c r="BG581" s="155">
        <f>IF(N581="zákl. prenesená",J581,0)</f>
        <v>0</v>
      </c>
      <c r="BH581" s="155">
        <f>IF(N581="zníž. prenesená",J581,0)</f>
        <v>0</v>
      </c>
      <c r="BI581" s="155">
        <f>IF(N581="nulová",J581,0)</f>
        <v>0</v>
      </c>
      <c r="BJ581" s="17" t="s">
        <v>118</v>
      </c>
      <c r="BK581" s="155">
        <f>ROUND(I581*H581,2)</f>
        <v>0</v>
      </c>
      <c r="BL581" s="17" t="s">
        <v>183</v>
      </c>
      <c r="BM581" s="154" t="s">
        <v>920</v>
      </c>
    </row>
    <row r="582" spans="2:65" s="12" customFormat="1" ht="12">
      <c r="B582" s="156"/>
      <c r="D582" s="157" t="s">
        <v>185</v>
      </c>
      <c r="F582" s="159" t="s">
        <v>921</v>
      </c>
      <c r="H582" s="160">
        <v>47.124000000000002</v>
      </c>
      <c r="I582" s="161"/>
      <c r="L582" s="156"/>
      <c r="M582" s="162"/>
      <c r="T582" s="163"/>
      <c r="AT582" s="158" t="s">
        <v>185</v>
      </c>
      <c r="AU582" s="158" t="s">
        <v>118</v>
      </c>
      <c r="AV582" s="12" t="s">
        <v>118</v>
      </c>
      <c r="AW582" s="12" t="s">
        <v>3</v>
      </c>
      <c r="AX582" s="12" t="s">
        <v>83</v>
      </c>
      <c r="AY582" s="158" t="s">
        <v>177</v>
      </c>
    </row>
    <row r="583" spans="2:65" s="1" customFormat="1" ht="24.25" customHeight="1">
      <c r="B583" s="141"/>
      <c r="C583" s="142" t="s">
        <v>922</v>
      </c>
      <c r="D583" s="142" t="s">
        <v>179</v>
      </c>
      <c r="E583" s="143" t="s">
        <v>913</v>
      </c>
      <c r="F583" s="144" t="s">
        <v>914</v>
      </c>
      <c r="G583" s="145" t="s">
        <v>116</v>
      </c>
      <c r="H583" s="146">
        <v>163.86099999999999</v>
      </c>
      <c r="I583" s="147"/>
      <c r="J583" s="148">
        <f>ROUND(I583*H583,2)</f>
        <v>0</v>
      </c>
      <c r="K583" s="149"/>
      <c r="L583" s="32"/>
      <c r="M583" s="150" t="s">
        <v>1</v>
      </c>
      <c r="N583" s="151" t="s">
        <v>41</v>
      </c>
      <c r="P583" s="152">
        <f>O583*H583</f>
        <v>0</v>
      </c>
      <c r="Q583" s="152">
        <v>5.0000000000000001E-3</v>
      </c>
      <c r="R583" s="152">
        <f>Q583*H583</f>
        <v>0.81930499999999995</v>
      </c>
      <c r="S583" s="152">
        <v>0</v>
      </c>
      <c r="T583" s="153">
        <f>S583*H583</f>
        <v>0</v>
      </c>
      <c r="AR583" s="154" t="s">
        <v>258</v>
      </c>
      <c r="AT583" s="154" t="s">
        <v>179</v>
      </c>
      <c r="AU583" s="154" t="s">
        <v>118</v>
      </c>
      <c r="AY583" s="17" t="s">
        <v>177</v>
      </c>
      <c r="BE583" s="155">
        <f>IF(N583="základná",J583,0)</f>
        <v>0</v>
      </c>
      <c r="BF583" s="155">
        <f>IF(N583="znížená",J583,0)</f>
        <v>0</v>
      </c>
      <c r="BG583" s="155">
        <f>IF(N583="zákl. prenesená",J583,0)</f>
        <v>0</v>
      </c>
      <c r="BH583" s="155">
        <f>IF(N583="zníž. prenesená",J583,0)</f>
        <v>0</v>
      </c>
      <c r="BI583" s="155">
        <f>IF(N583="nulová",J583,0)</f>
        <v>0</v>
      </c>
      <c r="BJ583" s="17" t="s">
        <v>118</v>
      </c>
      <c r="BK583" s="155">
        <f>ROUND(I583*H583,2)</f>
        <v>0</v>
      </c>
      <c r="BL583" s="17" t="s">
        <v>258</v>
      </c>
      <c r="BM583" s="154" t="s">
        <v>923</v>
      </c>
    </row>
    <row r="584" spans="2:65" s="12" customFormat="1" ht="12">
      <c r="B584" s="156"/>
      <c r="D584" s="157" t="s">
        <v>185</v>
      </c>
      <c r="E584" s="158" t="s">
        <v>1</v>
      </c>
      <c r="F584" s="159" t="s">
        <v>924</v>
      </c>
      <c r="H584" s="160">
        <v>163.86099999999999</v>
      </c>
      <c r="I584" s="161"/>
      <c r="L584" s="156"/>
      <c r="M584" s="162"/>
      <c r="T584" s="163"/>
      <c r="AT584" s="158" t="s">
        <v>185</v>
      </c>
      <c r="AU584" s="158" t="s">
        <v>118</v>
      </c>
      <c r="AV584" s="12" t="s">
        <v>118</v>
      </c>
      <c r="AW584" s="12" t="s">
        <v>30</v>
      </c>
      <c r="AX584" s="12" t="s">
        <v>75</v>
      </c>
      <c r="AY584" s="158" t="s">
        <v>177</v>
      </c>
    </row>
    <row r="585" spans="2:65" s="13" customFormat="1" ht="12">
      <c r="B585" s="167"/>
      <c r="D585" s="157" t="s">
        <v>185</v>
      </c>
      <c r="E585" s="168" t="s">
        <v>1</v>
      </c>
      <c r="F585" s="169" t="s">
        <v>251</v>
      </c>
      <c r="H585" s="170">
        <v>163.86099999999999</v>
      </c>
      <c r="I585" s="171"/>
      <c r="L585" s="167"/>
      <c r="M585" s="172"/>
      <c r="T585" s="173"/>
      <c r="AT585" s="168" t="s">
        <v>185</v>
      </c>
      <c r="AU585" s="168" t="s">
        <v>118</v>
      </c>
      <c r="AV585" s="13" t="s">
        <v>183</v>
      </c>
      <c r="AW585" s="13" t="s">
        <v>30</v>
      </c>
      <c r="AX585" s="13" t="s">
        <v>83</v>
      </c>
      <c r="AY585" s="168" t="s">
        <v>177</v>
      </c>
    </row>
    <row r="586" spans="2:65" s="1" customFormat="1" ht="24.25" customHeight="1">
      <c r="B586" s="141"/>
      <c r="C586" s="187" t="s">
        <v>925</v>
      </c>
      <c r="D586" s="187" t="s">
        <v>478</v>
      </c>
      <c r="E586" s="188" t="s">
        <v>926</v>
      </c>
      <c r="F586" s="189" t="s">
        <v>927</v>
      </c>
      <c r="G586" s="190" t="s">
        <v>116</v>
      </c>
      <c r="H586" s="191">
        <v>167.13800000000001</v>
      </c>
      <c r="I586" s="192"/>
      <c r="J586" s="193">
        <f>ROUND(I586*H586,2)</f>
        <v>0</v>
      </c>
      <c r="K586" s="194"/>
      <c r="L586" s="195"/>
      <c r="M586" s="196" t="s">
        <v>1</v>
      </c>
      <c r="N586" s="197" t="s">
        <v>41</v>
      </c>
      <c r="P586" s="152">
        <f>O586*H586</f>
        <v>0</v>
      </c>
      <c r="Q586" s="152">
        <v>1.65E-3</v>
      </c>
      <c r="R586" s="152">
        <f>Q586*H586</f>
        <v>0.27577770000000001</v>
      </c>
      <c r="S586" s="152">
        <v>0</v>
      </c>
      <c r="T586" s="153">
        <f>S586*H586</f>
        <v>0</v>
      </c>
      <c r="AR586" s="154" t="s">
        <v>355</v>
      </c>
      <c r="AT586" s="154" t="s">
        <v>478</v>
      </c>
      <c r="AU586" s="154" t="s">
        <v>118</v>
      </c>
      <c r="AY586" s="17" t="s">
        <v>177</v>
      </c>
      <c r="BE586" s="155">
        <f>IF(N586="základná",J586,0)</f>
        <v>0</v>
      </c>
      <c r="BF586" s="155">
        <f>IF(N586="znížená",J586,0)</f>
        <v>0</v>
      </c>
      <c r="BG586" s="155">
        <f>IF(N586="zákl. prenesená",J586,0)</f>
        <v>0</v>
      </c>
      <c r="BH586" s="155">
        <f>IF(N586="zníž. prenesená",J586,0)</f>
        <v>0</v>
      </c>
      <c r="BI586" s="155">
        <f>IF(N586="nulová",J586,0)</f>
        <v>0</v>
      </c>
      <c r="BJ586" s="17" t="s">
        <v>118</v>
      </c>
      <c r="BK586" s="155">
        <f>ROUND(I586*H586,2)</f>
        <v>0</v>
      </c>
      <c r="BL586" s="17" t="s">
        <v>258</v>
      </c>
      <c r="BM586" s="154" t="s">
        <v>928</v>
      </c>
    </row>
    <row r="587" spans="2:65" s="12" customFormat="1" ht="12">
      <c r="B587" s="156"/>
      <c r="D587" s="157" t="s">
        <v>185</v>
      </c>
      <c r="F587" s="159" t="s">
        <v>929</v>
      </c>
      <c r="H587" s="160">
        <v>167.13800000000001</v>
      </c>
      <c r="I587" s="161"/>
      <c r="L587" s="156"/>
      <c r="M587" s="162"/>
      <c r="T587" s="163"/>
      <c r="AT587" s="158" t="s">
        <v>185</v>
      </c>
      <c r="AU587" s="158" t="s">
        <v>118</v>
      </c>
      <c r="AV587" s="12" t="s">
        <v>118</v>
      </c>
      <c r="AW587" s="12" t="s">
        <v>3</v>
      </c>
      <c r="AX587" s="12" t="s">
        <v>83</v>
      </c>
      <c r="AY587" s="158" t="s">
        <v>177</v>
      </c>
    </row>
    <row r="588" spans="2:65" s="1" customFormat="1" ht="24.25" customHeight="1">
      <c r="B588" s="141"/>
      <c r="C588" s="142" t="s">
        <v>930</v>
      </c>
      <c r="D588" s="142" t="s">
        <v>179</v>
      </c>
      <c r="E588" s="143" t="s">
        <v>931</v>
      </c>
      <c r="F588" s="144" t="s">
        <v>932</v>
      </c>
      <c r="G588" s="145" t="s">
        <v>116</v>
      </c>
      <c r="H588" s="146">
        <v>116</v>
      </c>
      <c r="I588" s="147"/>
      <c r="J588" s="148">
        <f>ROUND(I588*H588,2)</f>
        <v>0</v>
      </c>
      <c r="K588" s="149"/>
      <c r="L588" s="32"/>
      <c r="M588" s="150" t="s">
        <v>1</v>
      </c>
      <c r="N588" s="151" t="s">
        <v>41</v>
      </c>
      <c r="P588" s="152">
        <f>O588*H588</f>
        <v>0</v>
      </c>
      <c r="Q588" s="152">
        <v>0</v>
      </c>
      <c r="R588" s="152">
        <f>Q588*H588</f>
        <v>0</v>
      </c>
      <c r="S588" s="152">
        <v>0</v>
      </c>
      <c r="T588" s="153">
        <f>S588*H588</f>
        <v>0</v>
      </c>
      <c r="AR588" s="154" t="s">
        <v>258</v>
      </c>
      <c r="AT588" s="154" t="s">
        <v>179</v>
      </c>
      <c r="AU588" s="154" t="s">
        <v>118</v>
      </c>
      <c r="AY588" s="17" t="s">
        <v>177</v>
      </c>
      <c r="BE588" s="155">
        <f>IF(N588="základná",J588,0)</f>
        <v>0</v>
      </c>
      <c r="BF588" s="155">
        <f>IF(N588="znížená",J588,0)</f>
        <v>0</v>
      </c>
      <c r="BG588" s="155">
        <f>IF(N588="zákl. prenesená",J588,0)</f>
        <v>0</v>
      </c>
      <c r="BH588" s="155">
        <f>IF(N588="zníž. prenesená",J588,0)</f>
        <v>0</v>
      </c>
      <c r="BI588" s="155">
        <f>IF(N588="nulová",J588,0)</f>
        <v>0</v>
      </c>
      <c r="BJ588" s="17" t="s">
        <v>118</v>
      </c>
      <c r="BK588" s="155">
        <f>ROUND(I588*H588,2)</f>
        <v>0</v>
      </c>
      <c r="BL588" s="17" t="s">
        <v>258</v>
      </c>
      <c r="BM588" s="154" t="s">
        <v>933</v>
      </c>
    </row>
    <row r="589" spans="2:65" s="12" customFormat="1" ht="12">
      <c r="B589" s="156"/>
      <c r="D589" s="157" t="s">
        <v>185</v>
      </c>
      <c r="E589" s="158" t="s">
        <v>1</v>
      </c>
      <c r="F589" s="159" t="s">
        <v>934</v>
      </c>
      <c r="H589" s="160">
        <v>116</v>
      </c>
      <c r="I589" s="161"/>
      <c r="L589" s="156"/>
      <c r="M589" s="162"/>
      <c r="T589" s="163"/>
      <c r="AT589" s="158" t="s">
        <v>185</v>
      </c>
      <c r="AU589" s="158" t="s">
        <v>118</v>
      </c>
      <c r="AV589" s="12" t="s">
        <v>118</v>
      </c>
      <c r="AW589" s="12" t="s">
        <v>30</v>
      </c>
      <c r="AX589" s="12" t="s">
        <v>83</v>
      </c>
      <c r="AY589" s="158" t="s">
        <v>177</v>
      </c>
    </row>
    <row r="590" spans="2:65" s="1" customFormat="1" ht="33" customHeight="1">
      <c r="B590" s="141"/>
      <c r="C590" s="187" t="s">
        <v>935</v>
      </c>
      <c r="D590" s="187" t="s">
        <v>478</v>
      </c>
      <c r="E590" s="188" t="s">
        <v>936</v>
      </c>
      <c r="F590" s="189" t="s">
        <v>937</v>
      </c>
      <c r="G590" s="190" t="s">
        <v>116</v>
      </c>
      <c r="H590" s="191">
        <v>118.32</v>
      </c>
      <c r="I590" s="192"/>
      <c r="J590" s="193">
        <f>ROUND(I590*H590,2)</f>
        <v>0</v>
      </c>
      <c r="K590" s="194"/>
      <c r="L590" s="195"/>
      <c r="M590" s="196" t="s">
        <v>1</v>
      </c>
      <c r="N590" s="197" t="s">
        <v>41</v>
      </c>
      <c r="P590" s="152">
        <f>O590*H590</f>
        <v>0</v>
      </c>
      <c r="Q590" s="152">
        <v>3.1199999999999999E-3</v>
      </c>
      <c r="R590" s="152">
        <f>Q590*H590</f>
        <v>0.3691584</v>
      </c>
      <c r="S590" s="152">
        <v>0</v>
      </c>
      <c r="T590" s="153">
        <f>S590*H590</f>
        <v>0</v>
      </c>
      <c r="AR590" s="154" t="s">
        <v>355</v>
      </c>
      <c r="AT590" s="154" t="s">
        <v>478</v>
      </c>
      <c r="AU590" s="154" t="s">
        <v>118</v>
      </c>
      <c r="AY590" s="17" t="s">
        <v>177</v>
      </c>
      <c r="BE590" s="155">
        <f>IF(N590="základná",J590,0)</f>
        <v>0</v>
      </c>
      <c r="BF590" s="155">
        <f>IF(N590="znížená",J590,0)</f>
        <v>0</v>
      </c>
      <c r="BG590" s="155">
        <f>IF(N590="zákl. prenesená",J590,0)</f>
        <v>0</v>
      </c>
      <c r="BH590" s="155">
        <f>IF(N590="zníž. prenesená",J590,0)</f>
        <v>0</v>
      </c>
      <c r="BI590" s="155">
        <f>IF(N590="nulová",J590,0)</f>
        <v>0</v>
      </c>
      <c r="BJ590" s="17" t="s">
        <v>118</v>
      </c>
      <c r="BK590" s="155">
        <f>ROUND(I590*H590,2)</f>
        <v>0</v>
      </c>
      <c r="BL590" s="17" t="s">
        <v>258</v>
      </c>
      <c r="BM590" s="154" t="s">
        <v>938</v>
      </c>
    </row>
    <row r="591" spans="2:65" s="12" customFormat="1" ht="12">
      <c r="B591" s="156"/>
      <c r="D591" s="157" t="s">
        <v>185</v>
      </c>
      <c r="F591" s="159" t="s">
        <v>939</v>
      </c>
      <c r="H591" s="160">
        <v>118.32</v>
      </c>
      <c r="I591" s="161"/>
      <c r="L591" s="156"/>
      <c r="M591" s="162"/>
      <c r="T591" s="163"/>
      <c r="AT591" s="158" t="s">
        <v>185</v>
      </c>
      <c r="AU591" s="158" t="s">
        <v>118</v>
      </c>
      <c r="AV591" s="12" t="s">
        <v>118</v>
      </c>
      <c r="AW591" s="12" t="s">
        <v>3</v>
      </c>
      <c r="AX591" s="12" t="s">
        <v>83</v>
      </c>
      <c r="AY591" s="158" t="s">
        <v>177</v>
      </c>
    </row>
    <row r="592" spans="2:65" s="1" customFormat="1" ht="24.25" customHeight="1">
      <c r="B592" s="141"/>
      <c r="C592" s="142" t="s">
        <v>940</v>
      </c>
      <c r="D592" s="142" t="s">
        <v>179</v>
      </c>
      <c r="E592" s="143" t="s">
        <v>941</v>
      </c>
      <c r="F592" s="144" t="s">
        <v>942</v>
      </c>
      <c r="G592" s="145" t="s">
        <v>116</v>
      </c>
      <c r="H592" s="146">
        <v>458.48</v>
      </c>
      <c r="I592" s="147"/>
      <c r="J592" s="148">
        <f>ROUND(I592*H592,2)</f>
        <v>0</v>
      </c>
      <c r="K592" s="149"/>
      <c r="L592" s="32"/>
      <c r="M592" s="150" t="s">
        <v>1</v>
      </c>
      <c r="N592" s="151" t="s">
        <v>41</v>
      </c>
      <c r="P592" s="152">
        <f>O592*H592</f>
        <v>0</v>
      </c>
      <c r="Q592" s="152">
        <v>0</v>
      </c>
      <c r="R592" s="152">
        <f>Q592*H592</f>
        <v>0</v>
      </c>
      <c r="S592" s="152">
        <v>0</v>
      </c>
      <c r="T592" s="153">
        <f>S592*H592</f>
        <v>0</v>
      </c>
      <c r="AR592" s="154" t="s">
        <v>258</v>
      </c>
      <c r="AT592" s="154" t="s">
        <v>179</v>
      </c>
      <c r="AU592" s="154" t="s">
        <v>118</v>
      </c>
      <c r="AY592" s="17" t="s">
        <v>177</v>
      </c>
      <c r="BE592" s="155">
        <f>IF(N592="základná",J592,0)</f>
        <v>0</v>
      </c>
      <c r="BF592" s="155">
        <f>IF(N592="znížená",J592,0)</f>
        <v>0</v>
      </c>
      <c r="BG592" s="155">
        <f>IF(N592="zákl. prenesená",J592,0)</f>
        <v>0</v>
      </c>
      <c r="BH592" s="155">
        <f>IF(N592="zníž. prenesená",J592,0)</f>
        <v>0</v>
      </c>
      <c r="BI592" s="155">
        <f>IF(N592="nulová",J592,0)</f>
        <v>0</v>
      </c>
      <c r="BJ592" s="17" t="s">
        <v>118</v>
      </c>
      <c r="BK592" s="155">
        <f>ROUND(I592*H592,2)</f>
        <v>0</v>
      </c>
      <c r="BL592" s="17" t="s">
        <v>258</v>
      </c>
      <c r="BM592" s="154" t="s">
        <v>943</v>
      </c>
    </row>
    <row r="593" spans="2:65" s="12" customFormat="1" ht="12">
      <c r="B593" s="156"/>
      <c r="D593" s="157" t="s">
        <v>185</v>
      </c>
      <c r="E593" s="158" t="s">
        <v>1</v>
      </c>
      <c r="F593" s="159" t="s">
        <v>817</v>
      </c>
      <c r="H593" s="160">
        <v>458.48</v>
      </c>
      <c r="I593" s="161"/>
      <c r="L593" s="156"/>
      <c r="M593" s="162"/>
      <c r="T593" s="163"/>
      <c r="AT593" s="158" t="s">
        <v>185</v>
      </c>
      <c r="AU593" s="158" t="s">
        <v>118</v>
      </c>
      <c r="AV593" s="12" t="s">
        <v>118</v>
      </c>
      <c r="AW593" s="12" t="s">
        <v>30</v>
      </c>
      <c r="AX593" s="12" t="s">
        <v>83</v>
      </c>
      <c r="AY593" s="158" t="s">
        <v>177</v>
      </c>
    </row>
    <row r="594" spans="2:65" s="1" customFormat="1" ht="24.25" customHeight="1">
      <c r="B594" s="141"/>
      <c r="C594" s="187" t="s">
        <v>944</v>
      </c>
      <c r="D594" s="187" t="s">
        <v>478</v>
      </c>
      <c r="E594" s="188" t="s">
        <v>945</v>
      </c>
      <c r="F594" s="189" t="s">
        <v>946</v>
      </c>
      <c r="G594" s="190" t="s">
        <v>116</v>
      </c>
      <c r="H594" s="191">
        <v>467.65</v>
      </c>
      <c r="I594" s="192"/>
      <c r="J594" s="193">
        <f>ROUND(I594*H594,2)</f>
        <v>0</v>
      </c>
      <c r="K594" s="194"/>
      <c r="L594" s="195"/>
      <c r="M594" s="196" t="s">
        <v>1</v>
      </c>
      <c r="N594" s="197" t="s">
        <v>41</v>
      </c>
      <c r="P594" s="152">
        <f>O594*H594</f>
        <v>0</v>
      </c>
      <c r="Q594" s="152">
        <v>3.8999999999999998E-3</v>
      </c>
      <c r="R594" s="152">
        <f>Q594*H594</f>
        <v>1.8238349999999999</v>
      </c>
      <c r="S594" s="152">
        <v>0</v>
      </c>
      <c r="T594" s="153">
        <f>S594*H594</f>
        <v>0</v>
      </c>
      <c r="AR594" s="154" t="s">
        <v>355</v>
      </c>
      <c r="AT594" s="154" t="s">
        <v>478</v>
      </c>
      <c r="AU594" s="154" t="s">
        <v>118</v>
      </c>
      <c r="AY594" s="17" t="s">
        <v>177</v>
      </c>
      <c r="BE594" s="155">
        <f>IF(N594="základná",J594,0)</f>
        <v>0</v>
      </c>
      <c r="BF594" s="155">
        <f>IF(N594="znížená",J594,0)</f>
        <v>0</v>
      </c>
      <c r="BG594" s="155">
        <f>IF(N594="zákl. prenesená",J594,0)</f>
        <v>0</v>
      </c>
      <c r="BH594" s="155">
        <f>IF(N594="zníž. prenesená",J594,0)</f>
        <v>0</v>
      </c>
      <c r="BI594" s="155">
        <f>IF(N594="nulová",J594,0)</f>
        <v>0</v>
      </c>
      <c r="BJ594" s="17" t="s">
        <v>118</v>
      </c>
      <c r="BK594" s="155">
        <f>ROUND(I594*H594,2)</f>
        <v>0</v>
      </c>
      <c r="BL594" s="17" t="s">
        <v>258</v>
      </c>
      <c r="BM594" s="154" t="s">
        <v>947</v>
      </c>
    </row>
    <row r="595" spans="2:65" s="12" customFormat="1" ht="12">
      <c r="B595" s="156"/>
      <c r="D595" s="157" t="s">
        <v>185</v>
      </c>
      <c r="F595" s="159" t="s">
        <v>948</v>
      </c>
      <c r="H595" s="160">
        <v>467.65</v>
      </c>
      <c r="I595" s="161"/>
      <c r="L595" s="156"/>
      <c r="M595" s="162"/>
      <c r="T595" s="163"/>
      <c r="AT595" s="158" t="s">
        <v>185</v>
      </c>
      <c r="AU595" s="158" t="s">
        <v>118</v>
      </c>
      <c r="AV595" s="12" t="s">
        <v>118</v>
      </c>
      <c r="AW595" s="12" t="s">
        <v>3</v>
      </c>
      <c r="AX595" s="12" t="s">
        <v>83</v>
      </c>
      <c r="AY595" s="158" t="s">
        <v>177</v>
      </c>
    </row>
    <row r="596" spans="2:65" s="1" customFormat="1" ht="24.25" customHeight="1">
      <c r="B596" s="141"/>
      <c r="C596" s="187" t="s">
        <v>949</v>
      </c>
      <c r="D596" s="187" t="s">
        <v>478</v>
      </c>
      <c r="E596" s="188" t="s">
        <v>950</v>
      </c>
      <c r="F596" s="189" t="s">
        <v>951</v>
      </c>
      <c r="G596" s="190" t="s">
        <v>116</v>
      </c>
      <c r="H596" s="191">
        <v>467.65</v>
      </c>
      <c r="I596" s="192"/>
      <c r="J596" s="193">
        <f>ROUND(I596*H596,2)</f>
        <v>0</v>
      </c>
      <c r="K596" s="194"/>
      <c r="L596" s="195"/>
      <c r="M596" s="196" t="s">
        <v>1</v>
      </c>
      <c r="N596" s="197" t="s">
        <v>41</v>
      </c>
      <c r="P596" s="152">
        <f>O596*H596</f>
        <v>0</v>
      </c>
      <c r="Q596" s="152">
        <v>2.7299999999999998E-3</v>
      </c>
      <c r="R596" s="152">
        <f>Q596*H596</f>
        <v>1.2766844999999998</v>
      </c>
      <c r="S596" s="152">
        <v>0</v>
      </c>
      <c r="T596" s="153">
        <f>S596*H596</f>
        <v>0</v>
      </c>
      <c r="AR596" s="154" t="s">
        <v>355</v>
      </c>
      <c r="AT596" s="154" t="s">
        <v>478</v>
      </c>
      <c r="AU596" s="154" t="s">
        <v>118</v>
      </c>
      <c r="AY596" s="17" t="s">
        <v>177</v>
      </c>
      <c r="BE596" s="155">
        <f>IF(N596="základná",J596,0)</f>
        <v>0</v>
      </c>
      <c r="BF596" s="155">
        <f>IF(N596="znížená",J596,0)</f>
        <v>0</v>
      </c>
      <c r="BG596" s="155">
        <f>IF(N596="zákl. prenesená",J596,0)</f>
        <v>0</v>
      </c>
      <c r="BH596" s="155">
        <f>IF(N596="zníž. prenesená",J596,0)</f>
        <v>0</v>
      </c>
      <c r="BI596" s="155">
        <f>IF(N596="nulová",J596,0)</f>
        <v>0</v>
      </c>
      <c r="BJ596" s="17" t="s">
        <v>118</v>
      </c>
      <c r="BK596" s="155">
        <f>ROUND(I596*H596,2)</f>
        <v>0</v>
      </c>
      <c r="BL596" s="17" t="s">
        <v>258</v>
      </c>
      <c r="BM596" s="154" t="s">
        <v>952</v>
      </c>
    </row>
    <row r="597" spans="2:65" s="12" customFormat="1" ht="12">
      <c r="B597" s="156"/>
      <c r="D597" s="157" t="s">
        <v>185</v>
      </c>
      <c r="F597" s="159" t="s">
        <v>948</v>
      </c>
      <c r="H597" s="160">
        <v>467.65</v>
      </c>
      <c r="I597" s="161"/>
      <c r="L597" s="156"/>
      <c r="M597" s="162"/>
      <c r="T597" s="163"/>
      <c r="AT597" s="158" t="s">
        <v>185</v>
      </c>
      <c r="AU597" s="158" t="s">
        <v>118</v>
      </c>
      <c r="AV597" s="12" t="s">
        <v>118</v>
      </c>
      <c r="AW597" s="12" t="s">
        <v>3</v>
      </c>
      <c r="AX597" s="12" t="s">
        <v>83</v>
      </c>
      <c r="AY597" s="158" t="s">
        <v>177</v>
      </c>
    </row>
    <row r="598" spans="2:65" s="1" customFormat="1" ht="21.75" customHeight="1">
      <c r="B598" s="141"/>
      <c r="C598" s="142" t="s">
        <v>953</v>
      </c>
      <c r="D598" s="142" t="s">
        <v>179</v>
      </c>
      <c r="E598" s="143" t="s">
        <v>954</v>
      </c>
      <c r="F598" s="144" t="s">
        <v>955</v>
      </c>
      <c r="G598" s="145" t="s">
        <v>116</v>
      </c>
      <c r="H598" s="146">
        <v>47.35</v>
      </c>
      <c r="I598" s="147"/>
      <c r="J598" s="148">
        <f>ROUND(I598*H598,2)</f>
        <v>0</v>
      </c>
      <c r="K598" s="149"/>
      <c r="L598" s="32"/>
      <c r="M598" s="150" t="s">
        <v>1</v>
      </c>
      <c r="N598" s="151" t="s">
        <v>41</v>
      </c>
      <c r="P598" s="152">
        <f>O598*H598</f>
        <v>0</v>
      </c>
      <c r="Q598" s="152">
        <v>4.0000000000000001E-3</v>
      </c>
      <c r="R598" s="152">
        <f>Q598*H598</f>
        <v>0.18940000000000001</v>
      </c>
      <c r="S598" s="152">
        <v>0</v>
      </c>
      <c r="T598" s="153">
        <f>S598*H598</f>
        <v>0</v>
      </c>
      <c r="AR598" s="154" t="s">
        <v>258</v>
      </c>
      <c r="AT598" s="154" t="s">
        <v>179</v>
      </c>
      <c r="AU598" s="154" t="s">
        <v>118</v>
      </c>
      <c r="AY598" s="17" t="s">
        <v>177</v>
      </c>
      <c r="BE598" s="155">
        <f>IF(N598="základná",J598,0)</f>
        <v>0</v>
      </c>
      <c r="BF598" s="155">
        <f>IF(N598="znížená",J598,0)</f>
        <v>0</v>
      </c>
      <c r="BG598" s="155">
        <f>IF(N598="zákl. prenesená",J598,0)</f>
        <v>0</v>
      </c>
      <c r="BH598" s="155">
        <f>IF(N598="zníž. prenesená",J598,0)</f>
        <v>0</v>
      </c>
      <c r="BI598" s="155">
        <f>IF(N598="nulová",J598,0)</f>
        <v>0</v>
      </c>
      <c r="BJ598" s="17" t="s">
        <v>118</v>
      </c>
      <c r="BK598" s="155">
        <f>ROUND(I598*H598,2)</f>
        <v>0</v>
      </c>
      <c r="BL598" s="17" t="s">
        <v>258</v>
      </c>
      <c r="BM598" s="154" t="s">
        <v>956</v>
      </c>
    </row>
    <row r="599" spans="2:65" s="12" customFormat="1" ht="12">
      <c r="B599" s="156"/>
      <c r="D599" s="157" t="s">
        <v>185</v>
      </c>
      <c r="E599" s="158" t="s">
        <v>1</v>
      </c>
      <c r="F599" s="159" t="s">
        <v>957</v>
      </c>
      <c r="H599" s="160">
        <v>47.35</v>
      </c>
      <c r="I599" s="161"/>
      <c r="L599" s="156"/>
      <c r="M599" s="162"/>
      <c r="T599" s="163"/>
      <c r="AT599" s="158" t="s">
        <v>185</v>
      </c>
      <c r="AU599" s="158" t="s">
        <v>118</v>
      </c>
      <c r="AV599" s="12" t="s">
        <v>118</v>
      </c>
      <c r="AW599" s="12" t="s">
        <v>30</v>
      </c>
      <c r="AX599" s="12" t="s">
        <v>83</v>
      </c>
      <c r="AY599" s="158" t="s">
        <v>177</v>
      </c>
    </row>
    <row r="600" spans="2:65" s="1" customFormat="1" ht="33" customHeight="1">
      <c r="B600" s="141"/>
      <c r="C600" s="187" t="s">
        <v>958</v>
      </c>
      <c r="D600" s="187" t="s">
        <v>478</v>
      </c>
      <c r="E600" s="188" t="s">
        <v>959</v>
      </c>
      <c r="F600" s="189" t="s">
        <v>960</v>
      </c>
      <c r="G600" s="190" t="s">
        <v>116</v>
      </c>
      <c r="H600" s="191">
        <v>48.296999999999997</v>
      </c>
      <c r="I600" s="192"/>
      <c r="J600" s="193">
        <f>ROUND(I600*H600,2)</f>
        <v>0</v>
      </c>
      <c r="K600" s="194"/>
      <c r="L600" s="195"/>
      <c r="M600" s="196" t="s">
        <v>1</v>
      </c>
      <c r="N600" s="197" t="s">
        <v>41</v>
      </c>
      <c r="P600" s="152">
        <f>O600*H600</f>
        <v>0</v>
      </c>
      <c r="Q600" s="152">
        <v>1.98E-3</v>
      </c>
      <c r="R600" s="152">
        <f>Q600*H600</f>
        <v>9.5628059999999987E-2</v>
      </c>
      <c r="S600" s="152">
        <v>0</v>
      </c>
      <c r="T600" s="153">
        <f>S600*H600</f>
        <v>0</v>
      </c>
      <c r="AR600" s="154" t="s">
        <v>355</v>
      </c>
      <c r="AT600" s="154" t="s">
        <v>478</v>
      </c>
      <c r="AU600" s="154" t="s">
        <v>118</v>
      </c>
      <c r="AY600" s="17" t="s">
        <v>177</v>
      </c>
      <c r="BE600" s="155">
        <f>IF(N600="základná",J600,0)</f>
        <v>0</v>
      </c>
      <c r="BF600" s="155">
        <f>IF(N600="znížená",J600,0)</f>
        <v>0</v>
      </c>
      <c r="BG600" s="155">
        <f>IF(N600="zákl. prenesená",J600,0)</f>
        <v>0</v>
      </c>
      <c r="BH600" s="155">
        <f>IF(N600="zníž. prenesená",J600,0)</f>
        <v>0</v>
      </c>
      <c r="BI600" s="155">
        <f>IF(N600="nulová",J600,0)</f>
        <v>0</v>
      </c>
      <c r="BJ600" s="17" t="s">
        <v>118</v>
      </c>
      <c r="BK600" s="155">
        <f>ROUND(I600*H600,2)</f>
        <v>0</v>
      </c>
      <c r="BL600" s="17" t="s">
        <v>258</v>
      </c>
      <c r="BM600" s="154" t="s">
        <v>961</v>
      </c>
    </row>
    <row r="601" spans="2:65" s="12" customFormat="1" ht="12">
      <c r="B601" s="156"/>
      <c r="D601" s="157" t="s">
        <v>185</v>
      </c>
      <c r="F601" s="159" t="s">
        <v>962</v>
      </c>
      <c r="H601" s="160">
        <v>48.296999999999997</v>
      </c>
      <c r="I601" s="161"/>
      <c r="L601" s="156"/>
      <c r="M601" s="162"/>
      <c r="T601" s="163"/>
      <c r="AT601" s="158" t="s">
        <v>185</v>
      </c>
      <c r="AU601" s="158" t="s">
        <v>118</v>
      </c>
      <c r="AV601" s="12" t="s">
        <v>118</v>
      </c>
      <c r="AW601" s="12" t="s">
        <v>3</v>
      </c>
      <c r="AX601" s="12" t="s">
        <v>83</v>
      </c>
      <c r="AY601" s="158" t="s">
        <v>177</v>
      </c>
    </row>
    <row r="602" spans="2:65" s="1" customFormat="1" ht="24.25" customHeight="1">
      <c r="B602" s="141"/>
      <c r="C602" s="142" t="s">
        <v>963</v>
      </c>
      <c r="D602" s="142" t="s">
        <v>179</v>
      </c>
      <c r="E602" s="143" t="s">
        <v>964</v>
      </c>
      <c r="F602" s="144" t="s">
        <v>965</v>
      </c>
      <c r="G602" s="145" t="s">
        <v>809</v>
      </c>
      <c r="H602" s="147"/>
      <c r="I602" s="147"/>
      <c r="J602" s="148">
        <f>ROUND(I602*H602,2)</f>
        <v>0</v>
      </c>
      <c r="K602" s="149"/>
      <c r="L602" s="32"/>
      <c r="M602" s="150" t="s">
        <v>1</v>
      </c>
      <c r="N602" s="151" t="s">
        <v>41</v>
      </c>
      <c r="P602" s="152">
        <f>O602*H602</f>
        <v>0</v>
      </c>
      <c r="Q602" s="152">
        <v>0</v>
      </c>
      <c r="R602" s="152">
        <f>Q602*H602</f>
        <v>0</v>
      </c>
      <c r="S602" s="152">
        <v>0</v>
      </c>
      <c r="T602" s="153">
        <f>S602*H602</f>
        <v>0</v>
      </c>
      <c r="AR602" s="154" t="s">
        <v>258</v>
      </c>
      <c r="AT602" s="154" t="s">
        <v>179</v>
      </c>
      <c r="AU602" s="154" t="s">
        <v>118</v>
      </c>
      <c r="AY602" s="17" t="s">
        <v>177</v>
      </c>
      <c r="BE602" s="155">
        <f>IF(N602="základná",J602,0)</f>
        <v>0</v>
      </c>
      <c r="BF602" s="155">
        <f>IF(N602="znížená",J602,0)</f>
        <v>0</v>
      </c>
      <c r="BG602" s="155">
        <f>IF(N602="zákl. prenesená",J602,0)</f>
        <v>0</v>
      </c>
      <c r="BH602" s="155">
        <f>IF(N602="zníž. prenesená",J602,0)</f>
        <v>0</v>
      </c>
      <c r="BI602" s="155">
        <f>IF(N602="nulová",J602,0)</f>
        <v>0</v>
      </c>
      <c r="BJ602" s="17" t="s">
        <v>118</v>
      </c>
      <c r="BK602" s="155">
        <f>ROUND(I602*H602,2)</f>
        <v>0</v>
      </c>
      <c r="BL602" s="17" t="s">
        <v>258</v>
      </c>
      <c r="BM602" s="154" t="s">
        <v>966</v>
      </c>
    </row>
    <row r="603" spans="2:65" s="11" customFormat="1" ht="22.75" customHeight="1">
      <c r="B603" s="130"/>
      <c r="D603" s="131" t="s">
        <v>74</v>
      </c>
      <c r="E603" s="139" t="s">
        <v>967</v>
      </c>
      <c r="F603" s="139" t="s">
        <v>968</v>
      </c>
      <c r="I603" s="133"/>
      <c r="J603" s="140">
        <f>BK603</f>
        <v>0</v>
      </c>
      <c r="L603" s="130"/>
      <c r="M603" s="134"/>
      <c r="P603" s="135">
        <f>SUM(P604:P611)</f>
        <v>0</v>
      </c>
      <c r="R603" s="135">
        <f>SUM(R604:R611)</f>
        <v>5.5959999999999996E-2</v>
      </c>
      <c r="T603" s="136">
        <f>SUM(T604:T611)</f>
        <v>0</v>
      </c>
      <c r="AR603" s="131" t="s">
        <v>118</v>
      </c>
      <c r="AT603" s="137" t="s">
        <v>74</v>
      </c>
      <c r="AU603" s="137" t="s">
        <v>83</v>
      </c>
      <c r="AY603" s="131" t="s">
        <v>177</v>
      </c>
      <c r="BK603" s="138">
        <f>SUM(BK604:BK611)</f>
        <v>0</v>
      </c>
    </row>
    <row r="604" spans="2:65" s="1" customFormat="1" ht="24.25" customHeight="1">
      <c r="B604" s="141"/>
      <c r="C604" s="142" t="s">
        <v>969</v>
      </c>
      <c r="D604" s="142" t="s">
        <v>179</v>
      </c>
      <c r="E604" s="143" t="s">
        <v>970</v>
      </c>
      <c r="F604" s="144" t="s">
        <v>971</v>
      </c>
      <c r="G604" s="145" t="s">
        <v>972</v>
      </c>
      <c r="H604" s="146">
        <v>1</v>
      </c>
      <c r="I604" s="147"/>
      <c r="J604" s="148">
        <f>ROUND(I604*H604,2)</f>
        <v>0</v>
      </c>
      <c r="K604" s="149"/>
      <c r="L604" s="32"/>
      <c r="M604" s="150" t="s">
        <v>1</v>
      </c>
      <c r="N604" s="151" t="s">
        <v>41</v>
      </c>
      <c r="P604" s="152">
        <f>O604*H604</f>
        <v>0</v>
      </c>
      <c r="Q604" s="152">
        <v>2.5999999999999998E-4</v>
      </c>
      <c r="R604" s="152">
        <f>Q604*H604</f>
        <v>2.5999999999999998E-4</v>
      </c>
      <c r="S604" s="152">
        <v>0</v>
      </c>
      <c r="T604" s="153">
        <f>S604*H604</f>
        <v>0</v>
      </c>
      <c r="AR604" s="154" t="s">
        <v>258</v>
      </c>
      <c r="AT604" s="154" t="s">
        <v>179</v>
      </c>
      <c r="AU604" s="154" t="s">
        <v>118</v>
      </c>
      <c r="AY604" s="17" t="s">
        <v>177</v>
      </c>
      <c r="BE604" s="155">
        <f>IF(N604="základná",J604,0)</f>
        <v>0</v>
      </c>
      <c r="BF604" s="155">
        <f>IF(N604="znížená",J604,0)</f>
        <v>0</v>
      </c>
      <c r="BG604" s="155">
        <f>IF(N604="zákl. prenesená",J604,0)</f>
        <v>0</v>
      </c>
      <c r="BH604" s="155">
        <f>IF(N604="zníž. prenesená",J604,0)</f>
        <v>0</v>
      </c>
      <c r="BI604" s="155">
        <f>IF(N604="nulová",J604,0)</f>
        <v>0</v>
      </c>
      <c r="BJ604" s="17" t="s">
        <v>118</v>
      </c>
      <c r="BK604" s="155">
        <f>ROUND(I604*H604,2)</f>
        <v>0</v>
      </c>
      <c r="BL604" s="17" t="s">
        <v>258</v>
      </c>
      <c r="BM604" s="154" t="s">
        <v>973</v>
      </c>
    </row>
    <row r="605" spans="2:65" s="12" customFormat="1" ht="12">
      <c r="B605" s="156"/>
      <c r="D605" s="157" t="s">
        <v>185</v>
      </c>
      <c r="E605" s="158" t="s">
        <v>1</v>
      </c>
      <c r="F605" s="159" t="s">
        <v>974</v>
      </c>
      <c r="H605" s="160">
        <v>1</v>
      </c>
      <c r="I605" s="161"/>
      <c r="L605" s="156"/>
      <c r="M605" s="162"/>
      <c r="T605" s="163"/>
      <c r="AT605" s="158" t="s">
        <v>185</v>
      </c>
      <c r="AU605" s="158" t="s">
        <v>118</v>
      </c>
      <c r="AV605" s="12" t="s">
        <v>118</v>
      </c>
      <c r="AW605" s="12" t="s">
        <v>30</v>
      </c>
      <c r="AX605" s="12" t="s">
        <v>83</v>
      </c>
      <c r="AY605" s="158" t="s">
        <v>177</v>
      </c>
    </row>
    <row r="606" spans="2:65" s="1" customFormat="1" ht="21.75" customHeight="1">
      <c r="B606" s="141"/>
      <c r="C606" s="187" t="s">
        <v>975</v>
      </c>
      <c r="D606" s="187" t="s">
        <v>478</v>
      </c>
      <c r="E606" s="188" t="s">
        <v>976</v>
      </c>
      <c r="F606" s="189" t="s">
        <v>977</v>
      </c>
      <c r="G606" s="190" t="s">
        <v>329</v>
      </c>
      <c r="H606" s="191">
        <v>1</v>
      </c>
      <c r="I606" s="192"/>
      <c r="J606" s="193">
        <f>ROUND(I606*H606,2)</f>
        <v>0</v>
      </c>
      <c r="K606" s="194"/>
      <c r="L606" s="195"/>
      <c r="M606" s="196" t="s">
        <v>1</v>
      </c>
      <c r="N606" s="197" t="s">
        <v>41</v>
      </c>
      <c r="P606" s="152">
        <f>O606*H606</f>
        <v>0</v>
      </c>
      <c r="Q606" s="152">
        <v>1.8499999999999999E-2</v>
      </c>
      <c r="R606" s="152">
        <f>Q606*H606</f>
        <v>1.8499999999999999E-2</v>
      </c>
      <c r="S606" s="152">
        <v>0</v>
      </c>
      <c r="T606" s="153">
        <f>S606*H606</f>
        <v>0</v>
      </c>
      <c r="AR606" s="154" t="s">
        <v>355</v>
      </c>
      <c r="AT606" s="154" t="s">
        <v>478</v>
      </c>
      <c r="AU606" s="154" t="s">
        <v>118</v>
      </c>
      <c r="AY606" s="17" t="s">
        <v>177</v>
      </c>
      <c r="BE606" s="155">
        <f>IF(N606="základná",J606,0)</f>
        <v>0</v>
      </c>
      <c r="BF606" s="155">
        <f>IF(N606="znížená",J606,0)</f>
        <v>0</v>
      </c>
      <c r="BG606" s="155">
        <f>IF(N606="zákl. prenesená",J606,0)</f>
        <v>0</v>
      </c>
      <c r="BH606" s="155">
        <f>IF(N606="zníž. prenesená",J606,0)</f>
        <v>0</v>
      </c>
      <c r="BI606" s="155">
        <f>IF(N606="nulová",J606,0)</f>
        <v>0</v>
      </c>
      <c r="BJ606" s="17" t="s">
        <v>118</v>
      </c>
      <c r="BK606" s="155">
        <f>ROUND(I606*H606,2)</f>
        <v>0</v>
      </c>
      <c r="BL606" s="17" t="s">
        <v>258</v>
      </c>
      <c r="BM606" s="154" t="s">
        <v>978</v>
      </c>
    </row>
    <row r="607" spans="2:65" s="1" customFormat="1" ht="24.25" customHeight="1">
      <c r="B607" s="141"/>
      <c r="C607" s="142" t="s">
        <v>979</v>
      </c>
      <c r="D607" s="142" t="s">
        <v>179</v>
      </c>
      <c r="E607" s="143" t="s">
        <v>980</v>
      </c>
      <c r="F607" s="144" t="s">
        <v>981</v>
      </c>
      <c r="G607" s="145" t="s">
        <v>329</v>
      </c>
      <c r="H607" s="146">
        <v>6</v>
      </c>
      <c r="I607" s="147"/>
      <c r="J607" s="148">
        <f>ROUND(I607*H607,2)</f>
        <v>0</v>
      </c>
      <c r="K607" s="149"/>
      <c r="L607" s="32"/>
      <c r="M607" s="150" t="s">
        <v>1</v>
      </c>
      <c r="N607" s="151" t="s">
        <v>41</v>
      </c>
      <c r="P607" s="152">
        <f>O607*H607</f>
        <v>0</v>
      </c>
      <c r="Q607" s="152">
        <v>6.1999999999999998E-3</v>
      </c>
      <c r="R607" s="152">
        <f>Q607*H607</f>
        <v>3.7199999999999997E-2</v>
      </c>
      <c r="S607" s="152">
        <v>0</v>
      </c>
      <c r="T607" s="153">
        <f>S607*H607</f>
        <v>0</v>
      </c>
      <c r="AR607" s="154" t="s">
        <v>183</v>
      </c>
      <c r="AT607" s="154" t="s">
        <v>179</v>
      </c>
      <c r="AU607" s="154" t="s">
        <v>118</v>
      </c>
      <c r="AY607" s="17" t="s">
        <v>177</v>
      </c>
      <c r="BE607" s="155">
        <f>IF(N607="základná",J607,0)</f>
        <v>0</v>
      </c>
      <c r="BF607" s="155">
        <f>IF(N607="znížená",J607,0)</f>
        <v>0</v>
      </c>
      <c r="BG607" s="155">
        <f>IF(N607="zákl. prenesená",J607,0)</f>
        <v>0</v>
      </c>
      <c r="BH607" s="155">
        <f>IF(N607="zníž. prenesená",J607,0)</f>
        <v>0</v>
      </c>
      <c r="BI607" s="155">
        <f>IF(N607="nulová",J607,0)</f>
        <v>0</v>
      </c>
      <c r="BJ607" s="17" t="s">
        <v>118</v>
      </c>
      <c r="BK607" s="155">
        <f>ROUND(I607*H607,2)</f>
        <v>0</v>
      </c>
      <c r="BL607" s="17" t="s">
        <v>183</v>
      </c>
      <c r="BM607" s="154" t="s">
        <v>982</v>
      </c>
    </row>
    <row r="608" spans="2:65" s="12" customFormat="1" ht="12">
      <c r="B608" s="156"/>
      <c r="D608" s="157" t="s">
        <v>185</v>
      </c>
      <c r="E608" s="158" t="s">
        <v>1</v>
      </c>
      <c r="F608" s="159" t="s">
        <v>983</v>
      </c>
      <c r="H608" s="160">
        <v>3</v>
      </c>
      <c r="I608" s="161"/>
      <c r="L608" s="156"/>
      <c r="M608" s="162"/>
      <c r="T608" s="163"/>
      <c r="AT608" s="158" t="s">
        <v>185</v>
      </c>
      <c r="AU608" s="158" t="s">
        <v>118</v>
      </c>
      <c r="AV608" s="12" t="s">
        <v>118</v>
      </c>
      <c r="AW608" s="12" t="s">
        <v>30</v>
      </c>
      <c r="AX608" s="12" t="s">
        <v>75</v>
      </c>
      <c r="AY608" s="158" t="s">
        <v>177</v>
      </c>
    </row>
    <row r="609" spans="2:65" s="12" customFormat="1" ht="12">
      <c r="B609" s="156"/>
      <c r="D609" s="157" t="s">
        <v>185</v>
      </c>
      <c r="E609" s="158" t="s">
        <v>1</v>
      </c>
      <c r="F609" s="159" t="s">
        <v>984</v>
      </c>
      <c r="H609" s="160">
        <v>3</v>
      </c>
      <c r="I609" s="161"/>
      <c r="L609" s="156"/>
      <c r="M609" s="162"/>
      <c r="T609" s="163"/>
      <c r="AT609" s="158" t="s">
        <v>185</v>
      </c>
      <c r="AU609" s="158" t="s">
        <v>118</v>
      </c>
      <c r="AV609" s="12" t="s">
        <v>118</v>
      </c>
      <c r="AW609" s="12" t="s">
        <v>30</v>
      </c>
      <c r="AX609" s="12" t="s">
        <v>75</v>
      </c>
      <c r="AY609" s="158" t="s">
        <v>177</v>
      </c>
    </row>
    <row r="610" spans="2:65" s="13" customFormat="1" ht="12">
      <c r="B610" s="167"/>
      <c r="D610" s="157" t="s">
        <v>185</v>
      </c>
      <c r="E610" s="168" t="s">
        <v>1</v>
      </c>
      <c r="F610" s="169" t="s">
        <v>251</v>
      </c>
      <c r="H610" s="170">
        <v>6</v>
      </c>
      <c r="I610" s="171"/>
      <c r="L610" s="167"/>
      <c r="M610" s="172"/>
      <c r="T610" s="173"/>
      <c r="AT610" s="168" t="s">
        <v>185</v>
      </c>
      <c r="AU610" s="168" t="s">
        <v>118</v>
      </c>
      <c r="AV610" s="13" t="s">
        <v>183</v>
      </c>
      <c r="AW610" s="13" t="s">
        <v>30</v>
      </c>
      <c r="AX610" s="13" t="s">
        <v>83</v>
      </c>
      <c r="AY610" s="168" t="s">
        <v>177</v>
      </c>
    </row>
    <row r="611" spans="2:65" s="1" customFormat="1" ht="24.25" customHeight="1">
      <c r="B611" s="141"/>
      <c r="C611" s="142" t="s">
        <v>985</v>
      </c>
      <c r="D611" s="142" t="s">
        <v>179</v>
      </c>
      <c r="E611" s="143" t="s">
        <v>986</v>
      </c>
      <c r="F611" s="144" t="s">
        <v>987</v>
      </c>
      <c r="G611" s="145" t="s">
        <v>809</v>
      </c>
      <c r="H611" s="147"/>
      <c r="I611" s="147"/>
      <c r="J611" s="148">
        <f>ROUND(I611*H611,2)</f>
        <v>0</v>
      </c>
      <c r="K611" s="149"/>
      <c r="L611" s="32"/>
      <c r="M611" s="150" t="s">
        <v>1</v>
      </c>
      <c r="N611" s="151" t="s">
        <v>41</v>
      </c>
      <c r="P611" s="152">
        <f>O611*H611</f>
        <v>0</v>
      </c>
      <c r="Q611" s="152">
        <v>0</v>
      </c>
      <c r="R611" s="152">
        <f>Q611*H611</f>
        <v>0</v>
      </c>
      <c r="S611" s="152">
        <v>0</v>
      </c>
      <c r="T611" s="153">
        <f>S611*H611</f>
        <v>0</v>
      </c>
      <c r="AR611" s="154" t="s">
        <v>258</v>
      </c>
      <c r="AT611" s="154" t="s">
        <v>179</v>
      </c>
      <c r="AU611" s="154" t="s">
        <v>118</v>
      </c>
      <c r="AY611" s="17" t="s">
        <v>177</v>
      </c>
      <c r="BE611" s="155">
        <f>IF(N611="základná",J611,0)</f>
        <v>0</v>
      </c>
      <c r="BF611" s="155">
        <f>IF(N611="znížená",J611,0)</f>
        <v>0</v>
      </c>
      <c r="BG611" s="155">
        <f>IF(N611="zákl. prenesená",J611,0)</f>
        <v>0</v>
      </c>
      <c r="BH611" s="155">
        <f>IF(N611="zníž. prenesená",J611,0)</f>
        <v>0</v>
      </c>
      <c r="BI611" s="155">
        <f>IF(N611="nulová",J611,0)</f>
        <v>0</v>
      </c>
      <c r="BJ611" s="17" t="s">
        <v>118</v>
      </c>
      <c r="BK611" s="155">
        <f>ROUND(I611*H611,2)</f>
        <v>0</v>
      </c>
      <c r="BL611" s="17" t="s">
        <v>258</v>
      </c>
      <c r="BM611" s="154" t="s">
        <v>988</v>
      </c>
    </row>
    <row r="612" spans="2:65" s="11" customFormat="1" ht="22.75" customHeight="1">
      <c r="B612" s="130"/>
      <c r="D612" s="131" t="s">
        <v>74</v>
      </c>
      <c r="E612" s="139" t="s">
        <v>989</v>
      </c>
      <c r="F612" s="139" t="s">
        <v>990</v>
      </c>
      <c r="I612" s="133"/>
      <c r="J612" s="140">
        <f>BK612</f>
        <v>0</v>
      </c>
      <c r="L612" s="130"/>
      <c r="M612" s="134"/>
      <c r="P612" s="135">
        <f>SUM(P613:P623)</f>
        <v>0</v>
      </c>
      <c r="R612" s="135">
        <f>SUM(R613:R623)</f>
        <v>0.75962699999999983</v>
      </c>
      <c r="T612" s="136">
        <f>SUM(T613:T623)</f>
        <v>0</v>
      </c>
      <c r="AR612" s="131" t="s">
        <v>118</v>
      </c>
      <c r="AT612" s="137" t="s">
        <v>74</v>
      </c>
      <c r="AU612" s="137" t="s">
        <v>83</v>
      </c>
      <c r="AY612" s="131" t="s">
        <v>177</v>
      </c>
      <c r="BK612" s="138">
        <f>SUM(BK613:BK623)</f>
        <v>0</v>
      </c>
    </row>
    <row r="613" spans="2:65" s="1" customFormat="1" ht="24.25" customHeight="1">
      <c r="B613" s="141"/>
      <c r="C613" s="142" t="s">
        <v>991</v>
      </c>
      <c r="D613" s="142" t="s">
        <v>179</v>
      </c>
      <c r="E613" s="143" t="s">
        <v>992</v>
      </c>
      <c r="F613" s="144" t="s">
        <v>993</v>
      </c>
      <c r="G613" s="145" t="s">
        <v>401</v>
      </c>
      <c r="H613" s="146">
        <v>19.5</v>
      </c>
      <c r="I613" s="147"/>
      <c r="J613" s="148">
        <f>ROUND(I613*H613,2)</f>
        <v>0</v>
      </c>
      <c r="K613" s="149"/>
      <c r="L613" s="32"/>
      <c r="M613" s="150" t="s">
        <v>1</v>
      </c>
      <c r="N613" s="151" t="s">
        <v>41</v>
      </c>
      <c r="P613" s="152">
        <f>O613*H613</f>
        <v>0</v>
      </c>
      <c r="Q613" s="152">
        <v>8.3199999999999993E-3</v>
      </c>
      <c r="R613" s="152">
        <f>Q613*H613</f>
        <v>0.16224</v>
      </c>
      <c r="S613" s="152">
        <v>0</v>
      </c>
      <c r="T613" s="153">
        <f>S613*H613</f>
        <v>0</v>
      </c>
      <c r="AR613" s="154" t="s">
        <v>258</v>
      </c>
      <c r="AT613" s="154" t="s">
        <v>179</v>
      </c>
      <c r="AU613" s="154" t="s">
        <v>118</v>
      </c>
      <c r="AY613" s="17" t="s">
        <v>177</v>
      </c>
      <c r="BE613" s="155">
        <f>IF(N613="základná",J613,0)</f>
        <v>0</v>
      </c>
      <c r="BF613" s="155">
        <f>IF(N613="znížená",J613,0)</f>
        <v>0</v>
      </c>
      <c r="BG613" s="155">
        <f>IF(N613="zákl. prenesená",J613,0)</f>
        <v>0</v>
      </c>
      <c r="BH613" s="155">
        <f>IF(N613="zníž. prenesená",J613,0)</f>
        <v>0</v>
      </c>
      <c r="BI613" s="155">
        <f>IF(N613="nulová",J613,0)</f>
        <v>0</v>
      </c>
      <c r="BJ613" s="17" t="s">
        <v>118</v>
      </c>
      <c r="BK613" s="155">
        <f>ROUND(I613*H613,2)</f>
        <v>0</v>
      </c>
      <c r="BL613" s="17" t="s">
        <v>258</v>
      </c>
      <c r="BM613" s="154" t="s">
        <v>994</v>
      </c>
    </row>
    <row r="614" spans="2:65" s="12" customFormat="1" ht="12">
      <c r="B614" s="156"/>
      <c r="D614" s="157" t="s">
        <v>185</v>
      </c>
      <c r="E614" s="158" t="s">
        <v>1</v>
      </c>
      <c r="F614" s="159" t="s">
        <v>995</v>
      </c>
      <c r="H614" s="160">
        <v>19.5</v>
      </c>
      <c r="I614" s="161"/>
      <c r="L614" s="156"/>
      <c r="M614" s="162"/>
      <c r="T614" s="163"/>
      <c r="AT614" s="158" t="s">
        <v>185</v>
      </c>
      <c r="AU614" s="158" t="s">
        <v>118</v>
      </c>
      <c r="AV614" s="12" t="s">
        <v>118</v>
      </c>
      <c r="AW614" s="12" t="s">
        <v>30</v>
      </c>
      <c r="AX614" s="12" t="s">
        <v>83</v>
      </c>
      <c r="AY614" s="158" t="s">
        <v>177</v>
      </c>
    </row>
    <row r="615" spans="2:65" s="1" customFormat="1" ht="33" customHeight="1">
      <c r="B615" s="141"/>
      <c r="C615" s="142" t="s">
        <v>996</v>
      </c>
      <c r="D615" s="142" t="s">
        <v>179</v>
      </c>
      <c r="E615" s="143" t="s">
        <v>997</v>
      </c>
      <c r="F615" s="144" t="s">
        <v>998</v>
      </c>
      <c r="G615" s="145" t="s">
        <v>401</v>
      </c>
      <c r="H615" s="146">
        <v>11.2</v>
      </c>
      <c r="I615" s="147"/>
      <c r="J615" s="148">
        <f>ROUND(I615*H615,2)</f>
        <v>0</v>
      </c>
      <c r="K615" s="149"/>
      <c r="L615" s="32"/>
      <c r="M615" s="150" t="s">
        <v>1</v>
      </c>
      <c r="N615" s="151" t="s">
        <v>41</v>
      </c>
      <c r="P615" s="152">
        <f>O615*H615</f>
        <v>0</v>
      </c>
      <c r="Q615" s="152">
        <v>1.73E-3</v>
      </c>
      <c r="R615" s="152">
        <f>Q615*H615</f>
        <v>1.9375999999999997E-2</v>
      </c>
      <c r="S615" s="152">
        <v>0</v>
      </c>
      <c r="T615" s="153">
        <f>S615*H615</f>
        <v>0</v>
      </c>
      <c r="AR615" s="154" t="s">
        <v>258</v>
      </c>
      <c r="AT615" s="154" t="s">
        <v>179</v>
      </c>
      <c r="AU615" s="154" t="s">
        <v>118</v>
      </c>
      <c r="AY615" s="17" t="s">
        <v>177</v>
      </c>
      <c r="BE615" s="155">
        <f>IF(N615="základná",J615,0)</f>
        <v>0</v>
      </c>
      <c r="BF615" s="155">
        <f>IF(N615="znížená",J615,0)</f>
        <v>0</v>
      </c>
      <c r="BG615" s="155">
        <f>IF(N615="zákl. prenesená",J615,0)</f>
        <v>0</v>
      </c>
      <c r="BH615" s="155">
        <f>IF(N615="zníž. prenesená",J615,0)</f>
        <v>0</v>
      </c>
      <c r="BI615" s="155">
        <f>IF(N615="nulová",J615,0)</f>
        <v>0</v>
      </c>
      <c r="BJ615" s="17" t="s">
        <v>118</v>
      </c>
      <c r="BK615" s="155">
        <f>ROUND(I615*H615,2)</f>
        <v>0</v>
      </c>
      <c r="BL615" s="17" t="s">
        <v>258</v>
      </c>
      <c r="BM615" s="154" t="s">
        <v>999</v>
      </c>
    </row>
    <row r="616" spans="2:65" s="12" customFormat="1" ht="12">
      <c r="B616" s="156"/>
      <c r="D616" s="157" t="s">
        <v>185</v>
      </c>
      <c r="E616" s="158" t="s">
        <v>1</v>
      </c>
      <c r="F616" s="159" t="s">
        <v>1000</v>
      </c>
      <c r="H616" s="160">
        <v>11.2</v>
      </c>
      <c r="I616" s="161"/>
      <c r="L616" s="156"/>
      <c r="M616" s="162"/>
      <c r="T616" s="163"/>
      <c r="AT616" s="158" t="s">
        <v>185</v>
      </c>
      <c r="AU616" s="158" t="s">
        <v>118</v>
      </c>
      <c r="AV616" s="12" t="s">
        <v>118</v>
      </c>
      <c r="AW616" s="12" t="s">
        <v>30</v>
      </c>
      <c r="AX616" s="12" t="s">
        <v>83</v>
      </c>
      <c r="AY616" s="158" t="s">
        <v>177</v>
      </c>
    </row>
    <row r="617" spans="2:65" s="1" customFormat="1" ht="33" customHeight="1">
      <c r="B617" s="141"/>
      <c r="C617" s="142" t="s">
        <v>1001</v>
      </c>
      <c r="D617" s="142" t="s">
        <v>179</v>
      </c>
      <c r="E617" s="143" t="s">
        <v>1002</v>
      </c>
      <c r="F617" s="144" t="s">
        <v>1003</v>
      </c>
      <c r="G617" s="145" t="s">
        <v>401</v>
      </c>
      <c r="H617" s="146">
        <v>75.3</v>
      </c>
      <c r="I617" s="147"/>
      <c r="J617" s="148">
        <f>ROUND(I617*H617,2)</f>
        <v>0</v>
      </c>
      <c r="K617" s="149"/>
      <c r="L617" s="32"/>
      <c r="M617" s="150" t="s">
        <v>1</v>
      </c>
      <c r="N617" s="151" t="s">
        <v>41</v>
      </c>
      <c r="P617" s="152">
        <f>O617*H617</f>
        <v>0</v>
      </c>
      <c r="Q617" s="152">
        <v>6.3699999999999998E-3</v>
      </c>
      <c r="R617" s="152">
        <f>Q617*H617</f>
        <v>0.47966099999999995</v>
      </c>
      <c r="S617" s="152">
        <v>0</v>
      </c>
      <c r="T617" s="153">
        <f>S617*H617</f>
        <v>0</v>
      </c>
      <c r="AR617" s="154" t="s">
        <v>258</v>
      </c>
      <c r="AT617" s="154" t="s">
        <v>179</v>
      </c>
      <c r="AU617" s="154" t="s">
        <v>118</v>
      </c>
      <c r="AY617" s="17" t="s">
        <v>177</v>
      </c>
      <c r="BE617" s="155">
        <f>IF(N617="základná",J617,0)</f>
        <v>0</v>
      </c>
      <c r="BF617" s="155">
        <f>IF(N617="znížená",J617,0)</f>
        <v>0</v>
      </c>
      <c r="BG617" s="155">
        <f>IF(N617="zákl. prenesená",J617,0)</f>
        <v>0</v>
      </c>
      <c r="BH617" s="155">
        <f>IF(N617="zníž. prenesená",J617,0)</f>
        <v>0</v>
      </c>
      <c r="BI617" s="155">
        <f>IF(N617="nulová",J617,0)</f>
        <v>0</v>
      </c>
      <c r="BJ617" s="17" t="s">
        <v>118</v>
      </c>
      <c r="BK617" s="155">
        <f>ROUND(I617*H617,2)</f>
        <v>0</v>
      </c>
      <c r="BL617" s="17" t="s">
        <v>258</v>
      </c>
      <c r="BM617" s="154" t="s">
        <v>1004</v>
      </c>
    </row>
    <row r="618" spans="2:65" s="12" customFormat="1" ht="12">
      <c r="B618" s="156"/>
      <c r="D618" s="157" t="s">
        <v>185</v>
      </c>
      <c r="E618" s="158" t="s">
        <v>1</v>
      </c>
      <c r="F618" s="159" t="s">
        <v>687</v>
      </c>
      <c r="H618" s="160">
        <v>75.3</v>
      </c>
      <c r="I618" s="161"/>
      <c r="L618" s="156"/>
      <c r="M618" s="162"/>
      <c r="T618" s="163"/>
      <c r="AT618" s="158" t="s">
        <v>185</v>
      </c>
      <c r="AU618" s="158" t="s">
        <v>118</v>
      </c>
      <c r="AV618" s="12" t="s">
        <v>118</v>
      </c>
      <c r="AW618" s="12" t="s">
        <v>30</v>
      </c>
      <c r="AX618" s="12" t="s">
        <v>83</v>
      </c>
      <c r="AY618" s="158" t="s">
        <v>177</v>
      </c>
    </row>
    <row r="619" spans="2:65" s="1" customFormat="1" ht="24.25" customHeight="1">
      <c r="B619" s="141"/>
      <c r="C619" s="142" t="s">
        <v>1005</v>
      </c>
      <c r="D619" s="142" t="s">
        <v>179</v>
      </c>
      <c r="E619" s="143" t="s">
        <v>1006</v>
      </c>
      <c r="F619" s="144" t="s">
        <v>1007</v>
      </c>
      <c r="G619" s="145" t="s">
        <v>401</v>
      </c>
      <c r="H619" s="146">
        <v>70.25</v>
      </c>
      <c r="I619" s="147"/>
      <c r="J619" s="148">
        <f>ROUND(I619*H619,2)</f>
        <v>0</v>
      </c>
      <c r="K619" s="149"/>
      <c r="L619" s="32"/>
      <c r="M619" s="150" t="s">
        <v>1</v>
      </c>
      <c r="N619" s="151" t="s">
        <v>41</v>
      </c>
      <c r="P619" s="152">
        <f>O619*H619</f>
        <v>0</v>
      </c>
      <c r="Q619" s="152">
        <v>1.4E-3</v>
      </c>
      <c r="R619" s="152">
        <f>Q619*H619</f>
        <v>9.8349999999999993E-2</v>
      </c>
      <c r="S619" s="152">
        <v>0</v>
      </c>
      <c r="T619" s="153">
        <f>S619*H619</f>
        <v>0</v>
      </c>
      <c r="AR619" s="154" t="s">
        <v>258</v>
      </c>
      <c r="AT619" s="154" t="s">
        <v>179</v>
      </c>
      <c r="AU619" s="154" t="s">
        <v>118</v>
      </c>
      <c r="AY619" s="17" t="s">
        <v>177</v>
      </c>
      <c r="BE619" s="155">
        <f>IF(N619="základná",J619,0)</f>
        <v>0</v>
      </c>
      <c r="BF619" s="155">
        <f>IF(N619="znížená",J619,0)</f>
        <v>0</v>
      </c>
      <c r="BG619" s="155">
        <f>IF(N619="zákl. prenesená",J619,0)</f>
        <v>0</v>
      </c>
      <c r="BH619" s="155">
        <f>IF(N619="zníž. prenesená",J619,0)</f>
        <v>0</v>
      </c>
      <c r="BI619" s="155">
        <f>IF(N619="nulová",J619,0)</f>
        <v>0</v>
      </c>
      <c r="BJ619" s="17" t="s">
        <v>118</v>
      </c>
      <c r="BK619" s="155">
        <f>ROUND(I619*H619,2)</f>
        <v>0</v>
      </c>
      <c r="BL619" s="17" t="s">
        <v>258</v>
      </c>
      <c r="BM619" s="154" t="s">
        <v>1008</v>
      </c>
    </row>
    <row r="620" spans="2:65" s="12" customFormat="1" ht="12">
      <c r="B620" s="156"/>
      <c r="D620" s="157" t="s">
        <v>185</v>
      </c>
      <c r="E620" s="158" t="s">
        <v>1</v>
      </c>
      <c r="F620" s="159" t="s">
        <v>1009</v>
      </c>
      <c r="H620" s="160">
        <v>25.7</v>
      </c>
      <c r="I620" s="161"/>
      <c r="L620" s="156"/>
      <c r="M620" s="162"/>
      <c r="T620" s="163"/>
      <c r="AT620" s="158" t="s">
        <v>185</v>
      </c>
      <c r="AU620" s="158" t="s">
        <v>118</v>
      </c>
      <c r="AV620" s="12" t="s">
        <v>118</v>
      </c>
      <c r="AW620" s="12" t="s">
        <v>30</v>
      </c>
      <c r="AX620" s="12" t="s">
        <v>75</v>
      </c>
      <c r="AY620" s="158" t="s">
        <v>177</v>
      </c>
    </row>
    <row r="621" spans="2:65" s="12" customFormat="1" ht="12">
      <c r="B621" s="156"/>
      <c r="D621" s="157" t="s">
        <v>185</v>
      </c>
      <c r="E621" s="158" t="s">
        <v>1</v>
      </c>
      <c r="F621" s="159" t="s">
        <v>1010</v>
      </c>
      <c r="H621" s="160">
        <v>44.55</v>
      </c>
      <c r="I621" s="161"/>
      <c r="L621" s="156"/>
      <c r="M621" s="162"/>
      <c r="T621" s="163"/>
      <c r="AT621" s="158" t="s">
        <v>185</v>
      </c>
      <c r="AU621" s="158" t="s">
        <v>118</v>
      </c>
      <c r="AV621" s="12" t="s">
        <v>118</v>
      </c>
      <c r="AW621" s="12" t="s">
        <v>30</v>
      </c>
      <c r="AX621" s="12" t="s">
        <v>75</v>
      </c>
      <c r="AY621" s="158" t="s">
        <v>177</v>
      </c>
    </row>
    <row r="622" spans="2:65" s="13" customFormat="1" ht="12">
      <c r="B622" s="167"/>
      <c r="D622" s="157" t="s">
        <v>185</v>
      </c>
      <c r="E622" s="168" t="s">
        <v>1</v>
      </c>
      <c r="F622" s="169" t="s">
        <v>251</v>
      </c>
      <c r="H622" s="170">
        <v>70.25</v>
      </c>
      <c r="I622" s="171"/>
      <c r="L622" s="167"/>
      <c r="M622" s="172"/>
      <c r="T622" s="173"/>
      <c r="AT622" s="168" t="s">
        <v>185</v>
      </c>
      <c r="AU622" s="168" t="s">
        <v>118</v>
      </c>
      <c r="AV622" s="13" t="s">
        <v>183</v>
      </c>
      <c r="AW622" s="13" t="s">
        <v>30</v>
      </c>
      <c r="AX622" s="13" t="s">
        <v>83</v>
      </c>
      <c r="AY622" s="168" t="s">
        <v>177</v>
      </c>
    </row>
    <row r="623" spans="2:65" s="1" customFormat="1" ht="24.25" customHeight="1">
      <c r="B623" s="141"/>
      <c r="C623" s="142" t="s">
        <v>1011</v>
      </c>
      <c r="D623" s="142" t="s">
        <v>179</v>
      </c>
      <c r="E623" s="143" t="s">
        <v>1012</v>
      </c>
      <c r="F623" s="144" t="s">
        <v>1013</v>
      </c>
      <c r="G623" s="145" t="s">
        <v>809</v>
      </c>
      <c r="H623" s="147"/>
      <c r="I623" s="147"/>
      <c r="J623" s="148">
        <f>ROUND(I623*H623,2)</f>
        <v>0</v>
      </c>
      <c r="K623" s="149"/>
      <c r="L623" s="32"/>
      <c r="M623" s="150" t="s">
        <v>1</v>
      </c>
      <c r="N623" s="151" t="s">
        <v>41</v>
      </c>
      <c r="P623" s="152">
        <f>O623*H623</f>
        <v>0</v>
      </c>
      <c r="Q623" s="152">
        <v>0</v>
      </c>
      <c r="R623" s="152">
        <f>Q623*H623</f>
        <v>0</v>
      </c>
      <c r="S623" s="152">
        <v>0</v>
      </c>
      <c r="T623" s="153">
        <f>S623*H623</f>
        <v>0</v>
      </c>
      <c r="AR623" s="154" t="s">
        <v>258</v>
      </c>
      <c r="AT623" s="154" t="s">
        <v>179</v>
      </c>
      <c r="AU623" s="154" t="s">
        <v>118</v>
      </c>
      <c r="AY623" s="17" t="s">
        <v>177</v>
      </c>
      <c r="BE623" s="155">
        <f>IF(N623="základná",J623,0)</f>
        <v>0</v>
      </c>
      <c r="BF623" s="155">
        <f>IF(N623="znížená",J623,0)</f>
        <v>0</v>
      </c>
      <c r="BG623" s="155">
        <f>IF(N623="zákl. prenesená",J623,0)</f>
        <v>0</v>
      </c>
      <c r="BH623" s="155">
        <f>IF(N623="zníž. prenesená",J623,0)</f>
        <v>0</v>
      </c>
      <c r="BI623" s="155">
        <f>IF(N623="nulová",J623,0)</f>
        <v>0</v>
      </c>
      <c r="BJ623" s="17" t="s">
        <v>118</v>
      </c>
      <c r="BK623" s="155">
        <f>ROUND(I623*H623,2)</f>
        <v>0</v>
      </c>
      <c r="BL623" s="17" t="s">
        <v>258</v>
      </c>
      <c r="BM623" s="154" t="s">
        <v>1014</v>
      </c>
    </row>
    <row r="624" spans="2:65" s="11" customFormat="1" ht="22.75" customHeight="1">
      <c r="B624" s="130"/>
      <c r="D624" s="131" t="s">
        <v>74</v>
      </c>
      <c r="E624" s="139" t="s">
        <v>1015</v>
      </c>
      <c r="F624" s="139" t="s">
        <v>1016</v>
      </c>
      <c r="I624" s="133"/>
      <c r="J624" s="140">
        <f>BK624</f>
        <v>0</v>
      </c>
      <c r="L624" s="130"/>
      <c r="M624" s="134"/>
      <c r="P624" s="135">
        <f>SUM(P625:P663)</f>
        <v>0</v>
      </c>
      <c r="R624" s="135">
        <f>SUM(R625:R663)</f>
        <v>6.9859215999999993</v>
      </c>
      <c r="T624" s="136">
        <f>SUM(T625:T663)</f>
        <v>0</v>
      </c>
      <c r="AR624" s="131" t="s">
        <v>118</v>
      </c>
      <c r="AT624" s="137" t="s">
        <v>74</v>
      </c>
      <c r="AU624" s="137" t="s">
        <v>83</v>
      </c>
      <c r="AY624" s="131" t="s">
        <v>177</v>
      </c>
      <c r="BK624" s="138">
        <f>SUM(BK625:BK663)</f>
        <v>0</v>
      </c>
    </row>
    <row r="625" spans="2:65" s="1" customFormat="1" ht="16.5" customHeight="1">
      <c r="B625" s="141"/>
      <c r="C625" s="142" t="s">
        <v>1017</v>
      </c>
      <c r="D625" s="142" t="s">
        <v>179</v>
      </c>
      <c r="E625" s="143" t="s">
        <v>1018</v>
      </c>
      <c r="F625" s="144" t="s">
        <v>1019</v>
      </c>
      <c r="G625" s="145" t="s">
        <v>401</v>
      </c>
      <c r="H625" s="146">
        <v>22.2</v>
      </c>
      <c r="I625" s="147"/>
      <c r="J625" s="148">
        <f>ROUND(I625*H625,2)</f>
        <v>0</v>
      </c>
      <c r="K625" s="149"/>
      <c r="L625" s="32"/>
      <c r="M625" s="150" t="s">
        <v>1</v>
      </c>
      <c r="N625" s="151" t="s">
        <v>41</v>
      </c>
      <c r="P625" s="152">
        <f>O625*H625</f>
        <v>0</v>
      </c>
      <c r="Q625" s="152">
        <v>2.1000000000000001E-4</v>
      </c>
      <c r="R625" s="152">
        <f>Q625*H625</f>
        <v>4.6620000000000003E-3</v>
      </c>
      <c r="S625" s="152">
        <v>0</v>
      </c>
      <c r="T625" s="153">
        <f>S625*H625</f>
        <v>0</v>
      </c>
      <c r="AR625" s="154" t="s">
        <v>258</v>
      </c>
      <c r="AT625" s="154" t="s">
        <v>179</v>
      </c>
      <c r="AU625" s="154" t="s">
        <v>118</v>
      </c>
      <c r="AY625" s="17" t="s">
        <v>177</v>
      </c>
      <c r="BE625" s="155">
        <f>IF(N625="základná",J625,0)</f>
        <v>0</v>
      </c>
      <c r="BF625" s="155">
        <f>IF(N625="znížená",J625,0)</f>
        <v>0</v>
      </c>
      <c r="BG625" s="155">
        <f>IF(N625="zákl. prenesená",J625,0)</f>
        <v>0</v>
      </c>
      <c r="BH625" s="155">
        <f>IF(N625="zníž. prenesená",J625,0)</f>
        <v>0</v>
      </c>
      <c r="BI625" s="155">
        <f>IF(N625="nulová",J625,0)</f>
        <v>0</v>
      </c>
      <c r="BJ625" s="17" t="s">
        <v>118</v>
      </c>
      <c r="BK625" s="155">
        <f>ROUND(I625*H625,2)</f>
        <v>0</v>
      </c>
      <c r="BL625" s="17" t="s">
        <v>258</v>
      </c>
      <c r="BM625" s="154" t="s">
        <v>1020</v>
      </c>
    </row>
    <row r="626" spans="2:65" s="12" customFormat="1" ht="12">
      <c r="B626" s="156"/>
      <c r="D626" s="157" t="s">
        <v>185</v>
      </c>
      <c r="E626" s="158" t="s">
        <v>1</v>
      </c>
      <c r="F626" s="159" t="s">
        <v>1021</v>
      </c>
      <c r="H626" s="160">
        <v>22.2</v>
      </c>
      <c r="I626" s="161"/>
      <c r="L626" s="156"/>
      <c r="M626" s="162"/>
      <c r="T626" s="163"/>
      <c r="AT626" s="158" t="s">
        <v>185</v>
      </c>
      <c r="AU626" s="158" t="s">
        <v>118</v>
      </c>
      <c r="AV626" s="12" t="s">
        <v>118</v>
      </c>
      <c r="AW626" s="12" t="s">
        <v>30</v>
      </c>
      <c r="AX626" s="12" t="s">
        <v>83</v>
      </c>
      <c r="AY626" s="158" t="s">
        <v>177</v>
      </c>
    </row>
    <row r="627" spans="2:65" s="1" customFormat="1" ht="24.25" customHeight="1">
      <c r="B627" s="141"/>
      <c r="C627" s="187" t="s">
        <v>1022</v>
      </c>
      <c r="D627" s="187" t="s">
        <v>478</v>
      </c>
      <c r="E627" s="188" t="s">
        <v>1023</v>
      </c>
      <c r="F627" s="189" t="s">
        <v>1024</v>
      </c>
      <c r="G627" s="190" t="s">
        <v>329</v>
      </c>
      <c r="H627" s="191">
        <v>3</v>
      </c>
      <c r="I627" s="192"/>
      <c r="J627" s="193">
        <f>ROUND(I627*H627,2)</f>
        <v>0</v>
      </c>
      <c r="K627" s="194"/>
      <c r="L627" s="195"/>
      <c r="M627" s="196" t="s">
        <v>1</v>
      </c>
      <c r="N627" s="197" t="s">
        <v>41</v>
      </c>
      <c r="P627" s="152">
        <f>O627*H627</f>
        <v>0</v>
      </c>
      <c r="Q627" s="152">
        <v>1.3559999999999999E-2</v>
      </c>
      <c r="R627" s="152">
        <f>Q627*H627</f>
        <v>4.0679999999999994E-2</v>
      </c>
      <c r="S627" s="152">
        <v>0</v>
      </c>
      <c r="T627" s="153">
        <f>S627*H627</f>
        <v>0</v>
      </c>
      <c r="AR627" s="154" t="s">
        <v>355</v>
      </c>
      <c r="AT627" s="154" t="s">
        <v>478</v>
      </c>
      <c r="AU627" s="154" t="s">
        <v>118</v>
      </c>
      <c r="AY627" s="17" t="s">
        <v>177</v>
      </c>
      <c r="BE627" s="155">
        <f>IF(N627="základná",J627,0)</f>
        <v>0</v>
      </c>
      <c r="BF627" s="155">
        <f>IF(N627="znížená",J627,0)</f>
        <v>0</v>
      </c>
      <c r="BG627" s="155">
        <f>IF(N627="zákl. prenesená",J627,0)</f>
        <v>0</v>
      </c>
      <c r="BH627" s="155">
        <f>IF(N627="zníž. prenesená",J627,0)</f>
        <v>0</v>
      </c>
      <c r="BI627" s="155">
        <f>IF(N627="nulová",J627,0)</f>
        <v>0</v>
      </c>
      <c r="BJ627" s="17" t="s">
        <v>118</v>
      </c>
      <c r="BK627" s="155">
        <f>ROUND(I627*H627,2)</f>
        <v>0</v>
      </c>
      <c r="BL627" s="17" t="s">
        <v>258</v>
      </c>
      <c r="BM627" s="154" t="s">
        <v>1025</v>
      </c>
    </row>
    <row r="628" spans="2:65" s="12" customFormat="1" ht="12">
      <c r="B628" s="156"/>
      <c r="D628" s="157" t="s">
        <v>185</v>
      </c>
      <c r="E628" s="158" t="s">
        <v>1</v>
      </c>
      <c r="F628" s="159" t="s">
        <v>1026</v>
      </c>
      <c r="H628" s="160">
        <v>3</v>
      </c>
      <c r="I628" s="161"/>
      <c r="L628" s="156"/>
      <c r="M628" s="162"/>
      <c r="T628" s="163"/>
      <c r="AT628" s="158" t="s">
        <v>185</v>
      </c>
      <c r="AU628" s="158" t="s">
        <v>118</v>
      </c>
      <c r="AV628" s="12" t="s">
        <v>118</v>
      </c>
      <c r="AW628" s="12" t="s">
        <v>30</v>
      </c>
      <c r="AX628" s="12" t="s">
        <v>83</v>
      </c>
      <c r="AY628" s="158" t="s">
        <v>177</v>
      </c>
    </row>
    <row r="629" spans="2:65" s="1" customFormat="1" ht="24.25" customHeight="1">
      <c r="B629" s="141"/>
      <c r="C629" s="142" t="s">
        <v>1027</v>
      </c>
      <c r="D629" s="142" t="s">
        <v>179</v>
      </c>
      <c r="E629" s="143" t="s">
        <v>1028</v>
      </c>
      <c r="F629" s="144" t="s">
        <v>1029</v>
      </c>
      <c r="G629" s="145" t="s">
        <v>401</v>
      </c>
      <c r="H629" s="146">
        <v>301.38</v>
      </c>
      <c r="I629" s="147"/>
      <c r="J629" s="148">
        <f>ROUND(I629*H629,2)</f>
        <v>0</v>
      </c>
      <c r="K629" s="149"/>
      <c r="L629" s="32"/>
      <c r="M629" s="150" t="s">
        <v>1</v>
      </c>
      <c r="N629" s="151" t="s">
        <v>41</v>
      </c>
      <c r="P629" s="152">
        <f>O629*H629</f>
        <v>0</v>
      </c>
      <c r="Q629" s="152">
        <v>2.1000000000000001E-4</v>
      </c>
      <c r="R629" s="152">
        <f>Q629*H629</f>
        <v>6.3289800000000007E-2</v>
      </c>
      <c r="S629" s="152">
        <v>0</v>
      </c>
      <c r="T629" s="153">
        <f>S629*H629</f>
        <v>0</v>
      </c>
      <c r="AR629" s="154" t="s">
        <v>258</v>
      </c>
      <c r="AT629" s="154" t="s">
        <v>179</v>
      </c>
      <c r="AU629" s="154" t="s">
        <v>118</v>
      </c>
      <c r="AY629" s="17" t="s">
        <v>177</v>
      </c>
      <c r="BE629" s="155">
        <f>IF(N629="základná",J629,0)</f>
        <v>0</v>
      </c>
      <c r="BF629" s="155">
        <f>IF(N629="znížená",J629,0)</f>
        <v>0</v>
      </c>
      <c r="BG629" s="155">
        <f>IF(N629="zákl. prenesená",J629,0)</f>
        <v>0</v>
      </c>
      <c r="BH629" s="155">
        <f>IF(N629="zníž. prenesená",J629,0)</f>
        <v>0</v>
      </c>
      <c r="BI629" s="155">
        <f>IF(N629="nulová",J629,0)</f>
        <v>0</v>
      </c>
      <c r="BJ629" s="17" t="s">
        <v>118</v>
      </c>
      <c r="BK629" s="155">
        <f>ROUND(I629*H629,2)</f>
        <v>0</v>
      </c>
      <c r="BL629" s="17" t="s">
        <v>258</v>
      </c>
      <c r="BM629" s="154" t="s">
        <v>1030</v>
      </c>
    </row>
    <row r="630" spans="2:65" s="12" customFormat="1" ht="24">
      <c r="B630" s="156"/>
      <c r="D630" s="157" t="s">
        <v>185</v>
      </c>
      <c r="E630" s="158" t="s">
        <v>1</v>
      </c>
      <c r="F630" s="159" t="s">
        <v>1031</v>
      </c>
      <c r="H630" s="160">
        <v>126.08</v>
      </c>
      <c r="I630" s="161"/>
      <c r="L630" s="156"/>
      <c r="M630" s="162"/>
      <c r="T630" s="163"/>
      <c r="AT630" s="158" t="s">
        <v>185</v>
      </c>
      <c r="AU630" s="158" t="s">
        <v>118</v>
      </c>
      <c r="AV630" s="12" t="s">
        <v>118</v>
      </c>
      <c r="AW630" s="12" t="s">
        <v>30</v>
      </c>
      <c r="AX630" s="12" t="s">
        <v>75</v>
      </c>
      <c r="AY630" s="158" t="s">
        <v>177</v>
      </c>
    </row>
    <row r="631" spans="2:65" s="12" customFormat="1" ht="24">
      <c r="B631" s="156"/>
      <c r="D631" s="157" t="s">
        <v>185</v>
      </c>
      <c r="E631" s="158" t="s">
        <v>1</v>
      </c>
      <c r="F631" s="159" t="s">
        <v>1032</v>
      </c>
      <c r="H631" s="160">
        <v>175.3</v>
      </c>
      <c r="I631" s="161"/>
      <c r="L631" s="156"/>
      <c r="M631" s="162"/>
      <c r="T631" s="163"/>
      <c r="AT631" s="158" t="s">
        <v>185</v>
      </c>
      <c r="AU631" s="158" t="s">
        <v>118</v>
      </c>
      <c r="AV631" s="12" t="s">
        <v>118</v>
      </c>
      <c r="AW631" s="12" t="s">
        <v>30</v>
      </c>
      <c r="AX631" s="12" t="s">
        <v>75</v>
      </c>
      <c r="AY631" s="158" t="s">
        <v>177</v>
      </c>
    </row>
    <row r="632" spans="2:65" s="13" customFormat="1" ht="12">
      <c r="B632" s="167"/>
      <c r="D632" s="157" t="s">
        <v>185</v>
      </c>
      <c r="E632" s="168" t="s">
        <v>1</v>
      </c>
      <c r="F632" s="169" t="s">
        <v>251</v>
      </c>
      <c r="H632" s="170">
        <v>301.38</v>
      </c>
      <c r="I632" s="171"/>
      <c r="L632" s="167"/>
      <c r="M632" s="172"/>
      <c r="T632" s="173"/>
      <c r="AT632" s="168" t="s">
        <v>185</v>
      </c>
      <c r="AU632" s="168" t="s">
        <v>118</v>
      </c>
      <c r="AV632" s="13" t="s">
        <v>183</v>
      </c>
      <c r="AW632" s="13" t="s">
        <v>30</v>
      </c>
      <c r="AX632" s="13" t="s">
        <v>83</v>
      </c>
      <c r="AY632" s="168" t="s">
        <v>177</v>
      </c>
    </row>
    <row r="633" spans="2:65" s="1" customFormat="1" ht="37.75" customHeight="1">
      <c r="B633" s="141"/>
      <c r="C633" s="187" t="s">
        <v>1033</v>
      </c>
      <c r="D633" s="187" t="s">
        <v>478</v>
      </c>
      <c r="E633" s="188" t="s">
        <v>1034</v>
      </c>
      <c r="F633" s="189" t="s">
        <v>1035</v>
      </c>
      <c r="G633" s="190" t="s">
        <v>401</v>
      </c>
      <c r="H633" s="191">
        <v>316.44900000000001</v>
      </c>
      <c r="I633" s="192"/>
      <c r="J633" s="193">
        <f>ROUND(I633*H633,2)</f>
        <v>0</v>
      </c>
      <c r="K633" s="194"/>
      <c r="L633" s="195"/>
      <c r="M633" s="196" t="s">
        <v>1</v>
      </c>
      <c r="N633" s="197" t="s">
        <v>41</v>
      </c>
      <c r="P633" s="152">
        <f>O633*H633</f>
        <v>0</v>
      </c>
      <c r="Q633" s="152">
        <v>1E-4</v>
      </c>
      <c r="R633" s="152">
        <f>Q633*H633</f>
        <v>3.1644900000000004E-2</v>
      </c>
      <c r="S633" s="152">
        <v>0</v>
      </c>
      <c r="T633" s="153">
        <f>S633*H633</f>
        <v>0</v>
      </c>
      <c r="AR633" s="154" t="s">
        <v>355</v>
      </c>
      <c r="AT633" s="154" t="s">
        <v>478</v>
      </c>
      <c r="AU633" s="154" t="s">
        <v>118</v>
      </c>
      <c r="AY633" s="17" t="s">
        <v>177</v>
      </c>
      <c r="BE633" s="155">
        <f>IF(N633="základná",J633,0)</f>
        <v>0</v>
      </c>
      <c r="BF633" s="155">
        <f>IF(N633="znížená",J633,0)</f>
        <v>0</v>
      </c>
      <c r="BG633" s="155">
        <f>IF(N633="zákl. prenesená",J633,0)</f>
        <v>0</v>
      </c>
      <c r="BH633" s="155">
        <f>IF(N633="zníž. prenesená",J633,0)</f>
        <v>0</v>
      </c>
      <c r="BI633" s="155">
        <f>IF(N633="nulová",J633,0)</f>
        <v>0</v>
      </c>
      <c r="BJ633" s="17" t="s">
        <v>118</v>
      </c>
      <c r="BK633" s="155">
        <f>ROUND(I633*H633,2)</f>
        <v>0</v>
      </c>
      <c r="BL633" s="17" t="s">
        <v>258</v>
      </c>
      <c r="BM633" s="154" t="s">
        <v>1036</v>
      </c>
    </row>
    <row r="634" spans="2:65" s="1" customFormat="1" ht="37.75" customHeight="1">
      <c r="B634" s="141"/>
      <c r="C634" s="187" t="s">
        <v>1037</v>
      </c>
      <c r="D634" s="187" t="s">
        <v>478</v>
      </c>
      <c r="E634" s="188" t="s">
        <v>1038</v>
      </c>
      <c r="F634" s="189" t="s">
        <v>1039</v>
      </c>
      <c r="G634" s="190" t="s">
        <v>401</v>
      </c>
      <c r="H634" s="191">
        <v>316.44900000000001</v>
      </c>
      <c r="I634" s="192"/>
      <c r="J634" s="193">
        <f>ROUND(I634*H634,2)</f>
        <v>0</v>
      </c>
      <c r="K634" s="194"/>
      <c r="L634" s="195"/>
      <c r="M634" s="196" t="s">
        <v>1</v>
      </c>
      <c r="N634" s="197" t="s">
        <v>41</v>
      </c>
      <c r="P634" s="152">
        <f>O634*H634</f>
        <v>0</v>
      </c>
      <c r="Q634" s="152">
        <v>1E-4</v>
      </c>
      <c r="R634" s="152">
        <f>Q634*H634</f>
        <v>3.1644900000000004E-2</v>
      </c>
      <c r="S634" s="152">
        <v>0</v>
      </c>
      <c r="T634" s="153">
        <f>S634*H634</f>
        <v>0</v>
      </c>
      <c r="AR634" s="154" t="s">
        <v>355</v>
      </c>
      <c r="AT634" s="154" t="s">
        <v>478</v>
      </c>
      <c r="AU634" s="154" t="s">
        <v>118</v>
      </c>
      <c r="AY634" s="17" t="s">
        <v>177</v>
      </c>
      <c r="BE634" s="155">
        <f>IF(N634="základná",J634,0)</f>
        <v>0</v>
      </c>
      <c r="BF634" s="155">
        <f>IF(N634="znížená",J634,0)</f>
        <v>0</v>
      </c>
      <c r="BG634" s="155">
        <f>IF(N634="zákl. prenesená",J634,0)</f>
        <v>0</v>
      </c>
      <c r="BH634" s="155">
        <f>IF(N634="zníž. prenesená",J634,0)</f>
        <v>0</v>
      </c>
      <c r="BI634" s="155">
        <f>IF(N634="nulová",J634,0)</f>
        <v>0</v>
      </c>
      <c r="BJ634" s="17" t="s">
        <v>118</v>
      </c>
      <c r="BK634" s="155">
        <f>ROUND(I634*H634,2)</f>
        <v>0</v>
      </c>
      <c r="BL634" s="17" t="s">
        <v>258</v>
      </c>
      <c r="BM634" s="154" t="s">
        <v>1040</v>
      </c>
    </row>
    <row r="635" spans="2:65" s="1" customFormat="1" ht="24.25" customHeight="1">
      <c r="B635" s="141"/>
      <c r="C635" s="187" t="s">
        <v>1041</v>
      </c>
      <c r="D635" s="187" t="s">
        <v>478</v>
      </c>
      <c r="E635" s="188" t="s">
        <v>1042</v>
      </c>
      <c r="F635" s="189" t="s">
        <v>1043</v>
      </c>
      <c r="G635" s="190" t="s">
        <v>116</v>
      </c>
      <c r="H635" s="191">
        <v>12</v>
      </c>
      <c r="I635" s="192"/>
      <c r="J635" s="193">
        <f>ROUND(I635*H635,2)</f>
        <v>0</v>
      </c>
      <c r="K635" s="194"/>
      <c r="L635" s="195"/>
      <c r="M635" s="196" t="s">
        <v>1</v>
      </c>
      <c r="N635" s="197" t="s">
        <v>41</v>
      </c>
      <c r="P635" s="152">
        <f>O635*H635</f>
        <v>0</v>
      </c>
      <c r="Q635" s="152">
        <v>8.2000000000000003E-2</v>
      </c>
      <c r="R635" s="152">
        <f>Q635*H635</f>
        <v>0.98399999999999999</v>
      </c>
      <c r="S635" s="152">
        <v>0</v>
      </c>
      <c r="T635" s="153">
        <f>S635*H635</f>
        <v>0</v>
      </c>
      <c r="AR635" s="154" t="s">
        <v>355</v>
      </c>
      <c r="AT635" s="154" t="s">
        <v>478</v>
      </c>
      <c r="AU635" s="154" t="s">
        <v>118</v>
      </c>
      <c r="AY635" s="17" t="s">
        <v>177</v>
      </c>
      <c r="BE635" s="155">
        <f>IF(N635="základná",J635,0)</f>
        <v>0</v>
      </c>
      <c r="BF635" s="155">
        <f>IF(N635="znížená",J635,0)</f>
        <v>0</v>
      </c>
      <c r="BG635" s="155">
        <f>IF(N635="zákl. prenesená",J635,0)</f>
        <v>0</v>
      </c>
      <c r="BH635" s="155">
        <f>IF(N635="zníž. prenesená",J635,0)</f>
        <v>0</v>
      </c>
      <c r="BI635" s="155">
        <f>IF(N635="nulová",J635,0)</f>
        <v>0</v>
      </c>
      <c r="BJ635" s="17" t="s">
        <v>118</v>
      </c>
      <c r="BK635" s="155">
        <f>ROUND(I635*H635,2)</f>
        <v>0</v>
      </c>
      <c r="BL635" s="17" t="s">
        <v>258</v>
      </c>
      <c r="BM635" s="154" t="s">
        <v>1044</v>
      </c>
    </row>
    <row r="636" spans="2:65" s="12" customFormat="1" ht="12">
      <c r="B636" s="156"/>
      <c r="D636" s="157" t="s">
        <v>185</v>
      </c>
      <c r="E636" s="158" t="s">
        <v>1</v>
      </c>
      <c r="F636" s="159" t="s">
        <v>1045</v>
      </c>
      <c r="H636" s="160">
        <v>12</v>
      </c>
      <c r="I636" s="161"/>
      <c r="L636" s="156"/>
      <c r="M636" s="162"/>
      <c r="T636" s="163"/>
      <c r="AT636" s="158" t="s">
        <v>185</v>
      </c>
      <c r="AU636" s="158" t="s">
        <v>118</v>
      </c>
      <c r="AV636" s="12" t="s">
        <v>118</v>
      </c>
      <c r="AW636" s="12" t="s">
        <v>30</v>
      </c>
      <c r="AX636" s="12" t="s">
        <v>83</v>
      </c>
      <c r="AY636" s="158" t="s">
        <v>177</v>
      </c>
    </row>
    <row r="637" spans="2:65" s="1" customFormat="1" ht="24.25" customHeight="1">
      <c r="B637" s="141"/>
      <c r="C637" s="187" t="s">
        <v>1046</v>
      </c>
      <c r="D637" s="187" t="s">
        <v>478</v>
      </c>
      <c r="E637" s="188" t="s">
        <v>1047</v>
      </c>
      <c r="F637" s="189" t="s">
        <v>1048</v>
      </c>
      <c r="G637" s="190" t="s">
        <v>116</v>
      </c>
      <c r="H637" s="191">
        <v>7</v>
      </c>
      <c r="I637" s="192"/>
      <c r="J637" s="193">
        <f>ROUND(I637*H637,2)</f>
        <v>0</v>
      </c>
      <c r="K637" s="194"/>
      <c r="L637" s="195"/>
      <c r="M637" s="196" t="s">
        <v>1</v>
      </c>
      <c r="N637" s="197" t="s">
        <v>41</v>
      </c>
      <c r="P637" s="152">
        <f>O637*H637</f>
        <v>0</v>
      </c>
      <c r="Q637" s="152">
        <v>8.2000000000000003E-2</v>
      </c>
      <c r="R637" s="152">
        <f>Q637*H637</f>
        <v>0.57400000000000007</v>
      </c>
      <c r="S637" s="152">
        <v>0</v>
      </c>
      <c r="T637" s="153">
        <f>S637*H637</f>
        <v>0</v>
      </c>
      <c r="AR637" s="154" t="s">
        <v>355</v>
      </c>
      <c r="AT637" s="154" t="s">
        <v>478</v>
      </c>
      <c r="AU637" s="154" t="s">
        <v>118</v>
      </c>
      <c r="AY637" s="17" t="s">
        <v>177</v>
      </c>
      <c r="BE637" s="155">
        <f>IF(N637="základná",J637,0)</f>
        <v>0</v>
      </c>
      <c r="BF637" s="155">
        <f>IF(N637="znížená",J637,0)</f>
        <v>0</v>
      </c>
      <c r="BG637" s="155">
        <f>IF(N637="zákl. prenesená",J637,0)</f>
        <v>0</v>
      </c>
      <c r="BH637" s="155">
        <f>IF(N637="zníž. prenesená",J637,0)</f>
        <v>0</v>
      </c>
      <c r="BI637" s="155">
        <f>IF(N637="nulová",J637,0)</f>
        <v>0</v>
      </c>
      <c r="BJ637" s="17" t="s">
        <v>118</v>
      </c>
      <c r="BK637" s="155">
        <f>ROUND(I637*H637,2)</f>
        <v>0</v>
      </c>
      <c r="BL637" s="17" t="s">
        <v>258</v>
      </c>
      <c r="BM637" s="154" t="s">
        <v>1049</v>
      </c>
    </row>
    <row r="638" spans="2:65" s="12" customFormat="1" ht="12">
      <c r="B638" s="156"/>
      <c r="D638" s="157" t="s">
        <v>185</v>
      </c>
      <c r="E638" s="158" t="s">
        <v>1</v>
      </c>
      <c r="F638" s="159" t="s">
        <v>1050</v>
      </c>
      <c r="H638" s="160">
        <v>7</v>
      </c>
      <c r="I638" s="161"/>
      <c r="L638" s="156"/>
      <c r="M638" s="162"/>
      <c r="T638" s="163"/>
      <c r="AT638" s="158" t="s">
        <v>185</v>
      </c>
      <c r="AU638" s="158" t="s">
        <v>118</v>
      </c>
      <c r="AV638" s="12" t="s">
        <v>118</v>
      </c>
      <c r="AW638" s="12" t="s">
        <v>30</v>
      </c>
      <c r="AX638" s="12" t="s">
        <v>83</v>
      </c>
      <c r="AY638" s="158" t="s">
        <v>177</v>
      </c>
    </row>
    <row r="639" spans="2:65" s="1" customFormat="1" ht="24.25" customHeight="1">
      <c r="B639" s="141"/>
      <c r="C639" s="187" t="s">
        <v>1051</v>
      </c>
      <c r="D639" s="187" t="s">
        <v>478</v>
      </c>
      <c r="E639" s="188" t="s">
        <v>1052</v>
      </c>
      <c r="F639" s="189" t="s">
        <v>1053</v>
      </c>
      <c r="G639" s="190" t="s">
        <v>116</v>
      </c>
      <c r="H639" s="191">
        <v>11</v>
      </c>
      <c r="I639" s="192"/>
      <c r="J639" s="193">
        <f>ROUND(I639*H639,2)</f>
        <v>0</v>
      </c>
      <c r="K639" s="194"/>
      <c r="L639" s="195"/>
      <c r="M639" s="196" t="s">
        <v>1</v>
      </c>
      <c r="N639" s="197" t="s">
        <v>41</v>
      </c>
      <c r="P639" s="152">
        <f>O639*H639</f>
        <v>0</v>
      </c>
      <c r="Q639" s="152">
        <v>8.2000000000000003E-2</v>
      </c>
      <c r="R639" s="152">
        <f>Q639*H639</f>
        <v>0.90200000000000002</v>
      </c>
      <c r="S639" s="152">
        <v>0</v>
      </c>
      <c r="T639" s="153">
        <f>S639*H639</f>
        <v>0</v>
      </c>
      <c r="AR639" s="154" t="s">
        <v>355</v>
      </c>
      <c r="AT639" s="154" t="s">
        <v>478</v>
      </c>
      <c r="AU639" s="154" t="s">
        <v>118</v>
      </c>
      <c r="AY639" s="17" t="s">
        <v>177</v>
      </c>
      <c r="BE639" s="155">
        <f>IF(N639="základná",J639,0)</f>
        <v>0</v>
      </c>
      <c r="BF639" s="155">
        <f>IF(N639="znížená",J639,0)</f>
        <v>0</v>
      </c>
      <c r="BG639" s="155">
        <f>IF(N639="zákl. prenesená",J639,0)</f>
        <v>0</v>
      </c>
      <c r="BH639" s="155">
        <f>IF(N639="zníž. prenesená",J639,0)</f>
        <v>0</v>
      </c>
      <c r="BI639" s="155">
        <f>IF(N639="nulová",J639,0)</f>
        <v>0</v>
      </c>
      <c r="BJ639" s="17" t="s">
        <v>118</v>
      </c>
      <c r="BK639" s="155">
        <f>ROUND(I639*H639,2)</f>
        <v>0</v>
      </c>
      <c r="BL639" s="17" t="s">
        <v>258</v>
      </c>
      <c r="BM639" s="154" t="s">
        <v>1054</v>
      </c>
    </row>
    <row r="640" spans="2:65" s="12" customFormat="1" ht="12">
      <c r="B640" s="156"/>
      <c r="D640" s="157" t="s">
        <v>185</v>
      </c>
      <c r="E640" s="158" t="s">
        <v>1</v>
      </c>
      <c r="F640" s="159" t="s">
        <v>1055</v>
      </c>
      <c r="H640" s="160">
        <v>11</v>
      </c>
      <c r="I640" s="161"/>
      <c r="L640" s="156"/>
      <c r="M640" s="162"/>
      <c r="T640" s="163"/>
      <c r="AT640" s="158" t="s">
        <v>185</v>
      </c>
      <c r="AU640" s="158" t="s">
        <v>118</v>
      </c>
      <c r="AV640" s="12" t="s">
        <v>118</v>
      </c>
      <c r="AW640" s="12" t="s">
        <v>30</v>
      </c>
      <c r="AX640" s="12" t="s">
        <v>83</v>
      </c>
      <c r="AY640" s="158" t="s">
        <v>177</v>
      </c>
    </row>
    <row r="641" spans="2:65" s="1" customFormat="1" ht="24.25" customHeight="1">
      <c r="B641" s="141"/>
      <c r="C641" s="187" t="s">
        <v>1056</v>
      </c>
      <c r="D641" s="187" t="s">
        <v>478</v>
      </c>
      <c r="E641" s="188" t="s">
        <v>1057</v>
      </c>
      <c r="F641" s="189" t="s">
        <v>1058</v>
      </c>
      <c r="G641" s="190" t="s">
        <v>116</v>
      </c>
      <c r="H641" s="191">
        <v>1</v>
      </c>
      <c r="I641" s="192"/>
      <c r="J641" s="193">
        <f>ROUND(I641*H641,2)</f>
        <v>0</v>
      </c>
      <c r="K641" s="194"/>
      <c r="L641" s="195"/>
      <c r="M641" s="196" t="s">
        <v>1</v>
      </c>
      <c r="N641" s="197" t="s">
        <v>41</v>
      </c>
      <c r="P641" s="152">
        <f>O641*H641</f>
        <v>0</v>
      </c>
      <c r="Q641" s="152">
        <v>8.2000000000000003E-2</v>
      </c>
      <c r="R641" s="152">
        <f>Q641*H641</f>
        <v>8.2000000000000003E-2</v>
      </c>
      <c r="S641" s="152">
        <v>0</v>
      </c>
      <c r="T641" s="153">
        <f>S641*H641</f>
        <v>0</v>
      </c>
      <c r="AR641" s="154" t="s">
        <v>355</v>
      </c>
      <c r="AT641" s="154" t="s">
        <v>478</v>
      </c>
      <c r="AU641" s="154" t="s">
        <v>118</v>
      </c>
      <c r="AY641" s="17" t="s">
        <v>177</v>
      </c>
      <c r="BE641" s="155">
        <f>IF(N641="základná",J641,0)</f>
        <v>0</v>
      </c>
      <c r="BF641" s="155">
        <f>IF(N641="znížená",J641,0)</f>
        <v>0</v>
      </c>
      <c r="BG641" s="155">
        <f>IF(N641="zákl. prenesená",J641,0)</f>
        <v>0</v>
      </c>
      <c r="BH641" s="155">
        <f>IF(N641="zníž. prenesená",J641,0)</f>
        <v>0</v>
      </c>
      <c r="BI641" s="155">
        <f>IF(N641="nulová",J641,0)</f>
        <v>0</v>
      </c>
      <c r="BJ641" s="17" t="s">
        <v>118</v>
      </c>
      <c r="BK641" s="155">
        <f>ROUND(I641*H641,2)</f>
        <v>0</v>
      </c>
      <c r="BL641" s="17" t="s">
        <v>258</v>
      </c>
      <c r="BM641" s="154" t="s">
        <v>1059</v>
      </c>
    </row>
    <row r="642" spans="2:65" s="12" customFormat="1" ht="12">
      <c r="B642" s="156"/>
      <c r="D642" s="157" t="s">
        <v>185</v>
      </c>
      <c r="E642" s="158" t="s">
        <v>1</v>
      </c>
      <c r="F642" s="159" t="s">
        <v>1060</v>
      </c>
      <c r="H642" s="160">
        <v>1</v>
      </c>
      <c r="I642" s="161"/>
      <c r="L642" s="156"/>
      <c r="M642" s="162"/>
      <c r="T642" s="163"/>
      <c r="AT642" s="158" t="s">
        <v>185</v>
      </c>
      <c r="AU642" s="158" t="s">
        <v>118</v>
      </c>
      <c r="AV642" s="12" t="s">
        <v>118</v>
      </c>
      <c r="AW642" s="12" t="s">
        <v>30</v>
      </c>
      <c r="AX642" s="12" t="s">
        <v>83</v>
      </c>
      <c r="AY642" s="158" t="s">
        <v>177</v>
      </c>
    </row>
    <row r="643" spans="2:65" s="1" customFormat="1" ht="24.25" customHeight="1">
      <c r="B643" s="141"/>
      <c r="C643" s="187" t="s">
        <v>1061</v>
      </c>
      <c r="D643" s="187" t="s">
        <v>478</v>
      </c>
      <c r="E643" s="188" t="s">
        <v>1062</v>
      </c>
      <c r="F643" s="189" t="s">
        <v>1058</v>
      </c>
      <c r="G643" s="190" t="s">
        <v>116</v>
      </c>
      <c r="H643" s="191">
        <v>4</v>
      </c>
      <c r="I643" s="192"/>
      <c r="J643" s="193">
        <f>ROUND(I643*H643,2)</f>
        <v>0</v>
      </c>
      <c r="K643" s="194"/>
      <c r="L643" s="195"/>
      <c r="M643" s="196" t="s">
        <v>1</v>
      </c>
      <c r="N643" s="197" t="s">
        <v>41</v>
      </c>
      <c r="P643" s="152">
        <f>O643*H643</f>
        <v>0</v>
      </c>
      <c r="Q643" s="152">
        <v>8.2000000000000003E-2</v>
      </c>
      <c r="R643" s="152">
        <f>Q643*H643</f>
        <v>0.32800000000000001</v>
      </c>
      <c r="S643" s="152">
        <v>0</v>
      </c>
      <c r="T643" s="153">
        <f>S643*H643</f>
        <v>0</v>
      </c>
      <c r="AR643" s="154" t="s">
        <v>355</v>
      </c>
      <c r="AT643" s="154" t="s">
        <v>478</v>
      </c>
      <c r="AU643" s="154" t="s">
        <v>118</v>
      </c>
      <c r="AY643" s="17" t="s">
        <v>177</v>
      </c>
      <c r="BE643" s="155">
        <f>IF(N643="základná",J643,0)</f>
        <v>0</v>
      </c>
      <c r="BF643" s="155">
        <f>IF(N643="znížená",J643,0)</f>
        <v>0</v>
      </c>
      <c r="BG643" s="155">
        <f>IF(N643="zákl. prenesená",J643,0)</f>
        <v>0</v>
      </c>
      <c r="BH643" s="155">
        <f>IF(N643="zníž. prenesená",J643,0)</f>
        <v>0</v>
      </c>
      <c r="BI643" s="155">
        <f>IF(N643="nulová",J643,0)</f>
        <v>0</v>
      </c>
      <c r="BJ643" s="17" t="s">
        <v>118</v>
      </c>
      <c r="BK643" s="155">
        <f>ROUND(I643*H643,2)</f>
        <v>0</v>
      </c>
      <c r="BL643" s="17" t="s">
        <v>258</v>
      </c>
      <c r="BM643" s="154" t="s">
        <v>1063</v>
      </c>
    </row>
    <row r="644" spans="2:65" s="12" customFormat="1" ht="12">
      <c r="B644" s="156"/>
      <c r="D644" s="157" t="s">
        <v>185</v>
      </c>
      <c r="E644" s="158" t="s">
        <v>1</v>
      </c>
      <c r="F644" s="159" t="s">
        <v>1064</v>
      </c>
      <c r="H644" s="160">
        <v>4</v>
      </c>
      <c r="I644" s="161"/>
      <c r="L644" s="156"/>
      <c r="M644" s="162"/>
      <c r="T644" s="163"/>
      <c r="AT644" s="158" t="s">
        <v>185</v>
      </c>
      <c r="AU644" s="158" t="s">
        <v>118</v>
      </c>
      <c r="AV644" s="12" t="s">
        <v>118</v>
      </c>
      <c r="AW644" s="12" t="s">
        <v>30</v>
      </c>
      <c r="AX644" s="12" t="s">
        <v>83</v>
      </c>
      <c r="AY644" s="158" t="s">
        <v>177</v>
      </c>
    </row>
    <row r="645" spans="2:65" s="1" customFormat="1" ht="44.25" customHeight="1">
      <c r="B645" s="141"/>
      <c r="C645" s="187" t="s">
        <v>1065</v>
      </c>
      <c r="D645" s="187" t="s">
        <v>478</v>
      </c>
      <c r="E645" s="188" t="s">
        <v>1066</v>
      </c>
      <c r="F645" s="189" t="s">
        <v>1067</v>
      </c>
      <c r="G645" s="190" t="s">
        <v>116</v>
      </c>
      <c r="H645" s="191">
        <v>2</v>
      </c>
      <c r="I645" s="192"/>
      <c r="J645" s="193">
        <f>ROUND(I645*H645,2)</f>
        <v>0</v>
      </c>
      <c r="K645" s="194"/>
      <c r="L645" s="195"/>
      <c r="M645" s="196" t="s">
        <v>1</v>
      </c>
      <c r="N645" s="197" t="s">
        <v>41</v>
      </c>
      <c r="P645" s="152">
        <f>O645*H645</f>
        <v>0</v>
      </c>
      <c r="Q645" s="152">
        <v>8.2000000000000003E-2</v>
      </c>
      <c r="R645" s="152">
        <f>Q645*H645</f>
        <v>0.16400000000000001</v>
      </c>
      <c r="S645" s="152">
        <v>0</v>
      </c>
      <c r="T645" s="153">
        <f>S645*H645</f>
        <v>0</v>
      </c>
      <c r="AR645" s="154" t="s">
        <v>355</v>
      </c>
      <c r="AT645" s="154" t="s">
        <v>478</v>
      </c>
      <c r="AU645" s="154" t="s">
        <v>118</v>
      </c>
      <c r="AY645" s="17" t="s">
        <v>177</v>
      </c>
      <c r="BE645" s="155">
        <f>IF(N645="základná",J645,0)</f>
        <v>0</v>
      </c>
      <c r="BF645" s="155">
        <f>IF(N645="znížená",J645,0)</f>
        <v>0</v>
      </c>
      <c r="BG645" s="155">
        <f>IF(N645="zákl. prenesená",J645,0)</f>
        <v>0</v>
      </c>
      <c r="BH645" s="155">
        <f>IF(N645="zníž. prenesená",J645,0)</f>
        <v>0</v>
      </c>
      <c r="BI645" s="155">
        <f>IF(N645="nulová",J645,0)</f>
        <v>0</v>
      </c>
      <c r="BJ645" s="17" t="s">
        <v>118</v>
      </c>
      <c r="BK645" s="155">
        <f>ROUND(I645*H645,2)</f>
        <v>0</v>
      </c>
      <c r="BL645" s="17" t="s">
        <v>258</v>
      </c>
      <c r="BM645" s="154" t="s">
        <v>1068</v>
      </c>
    </row>
    <row r="646" spans="2:65" s="12" customFormat="1" ht="12">
      <c r="B646" s="156"/>
      <c r="D646" s="157" t="s">
        <v>185</v>
      </c>
      <c r="E646" s="158" t="s">
        <v>1</v>
      </c>
      <c r="F646" s="159" t="s">
        <v>1069</v>
      </c>
      <c r="H646" s="160">
        <v>2</v>
      </c>
      <c r="I646" s="161"/>
      <c r="L646" s="156"/>
      <c r="M646" s="162"/>
      <c r="T646" s="163"/>
      <c r="AT646" s="158" t="s">
        <v>185</v>
      </c>
      <c r="AU646" s="158" t="s">
        <v>118</v>
      </c>
      <c r="AV646" s="12" t="s">
        <v>118</v>
      </c>
      <c r="AW646" s="12" t="s">
        <v>30</v>
      </c>
      <c r="AX646" s="12" t="s">
        <v>83</v>
      </c>
      <c r="AY646" s="158" t="s">
        <v>177</v>
      </c>
    </row>
    <row r="647" spans="2:65" s="1" customFormat="1" ht="49" customHeight="1">
      <c r="B647" s="141"/>
      <c r="C647" s="142" t="s">
        <v>1070</v>
      </c>
      <c r="D647" s="142" t="s">
        <v>179</v>
      </c>
      <c r="E647" s="143" t="s">
        <v>1071</v>
      </c>
      <c r="F647" s="144" t="s">
        <v>1072</v>
      </c>
      <c r="G647" s="145" t="s">
        <v>329</v>
      </c>
      <c r="H647" s="146">
        <v>1</v>
      </c>
      <c r="I647" s="147"/>
      <c r="J647" s="148">
        <f>ROUND(I647*H647,2)</f>
        <v>0</v>
      </c>
      <c r="K647" s="149"/>
      <c r="L647" s="32"/>
      <c r="M647" s="150" t="s">
        <v>1</v>
      </c>
      <c r="N647" s="151" t="s">
        <v>41</v>
      </c>
      <c r="P647" s="152">
        <f>O647*H647</f>
        <v>0</v>
      </c>
      <c r="Q647" s="152">
        <v>0.09</v>
      </c>
      <c r="R647" s="152">
        <f>Q647*H647</f>
        <v>0.09</v>
      </c>
      <c r="S647" s="152">
        <v>0</v>
      </c>
      <c r="T647" s="153">
        <f>S647*H647</f>
        <v>0</v>
      </c>
      <c r="AR647" s="154" t="s">
        <v>258</v>
      </c>
      <c r="AT647" s="154" t="s">
        <v>179</v>
      </c>
      <c r="AU647" s="154" t="s">
        <v>118</v>
      </c>
      <c r="AY647" s="17" t="s">
        <v>177</v>
      </c>
      <c r="BE647" s="155">
        <f>IF(N647="základná",J647,0)</f>
        <v>0</v>
      </c>
      <c r="BF647" s="155">
        <f>IF(N647="znížená",J647,0)</f>
        <v>0</v>
      </c>
      <c r="BG647" s="155">
        <f>IF(N647="zákl. prenesená",J647,0)</f>
        <v>0</v>
      </c>
      <c r="BH647" s="155">
        <f>IF(N647="zníž. prenesená",J647,0)</f>
        <v>0</v>
      </c>
      <c r="BI647" s="155">
        <f>IF(N647="nulová",J647,0)</f>
        <v>0</v>
      </c>
      <c r="BJ647" s="17" t="s">
        <v>118</v>
      </c>
      <c r="BK647" s="155">
        <f>ROUND(I647*H647,2)</f>
        <v>0</v>
      </c>
      <c r="BL647" s="17" t="s">
        <v>258</v>
      </c>
      <c r="BM647" s="154" t="s">
        <v>1073</v>
      </c>
    </row>
    <row r="648" spans="2:65" s="12" customFormat="1" ht="12">
      <c r="B648" s="156"/>
      <c r="D648" s="157" t="s">
        <v>185</v>
      </c>
      <c r="E648" s="158" t="s">
        <v>1</v>
      </c>
      <c r="F648" s="159" t="s">
        <v>1074</v>
      </c>
      <c r="H648" s="160">
        <v>1</v>
      </c>
      <c r="I648" s="161"/>
      <c r="L648" s="156"/>
      <c r="M648" s="162"/>
      <c r="T648" s="163"/>
      <c r="AT648" s="158" t="s">
        <v>185</v>
      </c>
      <c r="AU648" s="158" t="s">
        <v>118</v>
      </c>
      <c r="AV648" s="12" t="s">
        <v>118</v>
      </c>
      <c r="AW648" s="12" t="s">
        <v>30</v>
      </c>
      <c r="AX648" s="12" t="s">
        <v>83</v>
      </c>
      <c r="AY648" s="158" t="s">
        <v>177</v>
      </c>
    </row>
    <row r="649" spans="2:65" s="1" customFormat="1" ht="49" customHeight="1">
      <c r="B649" s="141"/>
      <c r="C649" s="142" t="s">
        <v>1075</v>
      </c>
      <c r="D649" s="142" t="s">
        <v>179</v>
      </c>
      <c r="E649" s="143" t="s">
        <v>1076</v>
      </c>
      <c r="F649" s="144" t="s">
        <v>1077</v>
      </c>
      <c r="G649" s="145" t="s">
        <v>329</v>
      </c>
      <c r="H649" s="146">
        <v>5</v>
      </c>
      <c r="I649" s="147"/>
      <c r="J649" s="148">
        <f>ROUND(I649*H649,2)</f>
        <v>0</v>
      </c>
      <c r="K649" s="149"/>
      <c r="L649" s="32"/>
      <c r="M649" s="150" t="s">
        <v>1</v>
      </c>
      <c r="N649" s="151" t="s">
        <v>41</v>
      </c>
      <c r="P649" s="152">
        <f>O649*H649</f>
        <v>0</v>
      </c>
      <c r="Q649" s="152">
        <v>0.09</v>
      </c>
      <c r="R649" s="152">
        <f>Q649*H649</f>
        <v>0.44999999999999996</v>
      </c>
      <c r="S649" s="152">
        <v>0</v>
      </c>
      <c r="T649" s="153">
        <f>S649*H649</f>
        <v>0</v>
      </c>
      <c r="AR649" s="154" t="s">
        <v>258</v>
      </c>
      <c r="AT649" s="154" t="s">
        <v>179</v>
      </c>
      <c r="AU649" s="154" t="s">
        <v>118</v>
      </c>
      <c r="AY649" s="17" t="s">
        <v>177</v>
      </c>
      <c r="BE649" s="155">
        <f>IF(N649="základná",J649,0)</f>
        <v>0</v>
      </c>
      <c r="BF649" s="155">
        <f>IF(N649="znížená",J649,0)</f>
        <v>0</v>
      </c>
      <c r="BG649" s="155">
        <f>IF(N649="zákl. prenesená",J649,0)</f>
        <v>0</v>
      </c>
      <c r="BH649" s="155">
        <f>IF(N649="zníž. prenesená",J649,0)</f>
        <v>0</v>
      </c>
      <c r="BI649" s="155">
        <f>IF(N649="nulová",J649,0)</f>
        <v>0</v>
      </c>
      <c r="BJ649" s="17" t="s">
        <v>118</v>
      </c>
      <c r="BK649" s="155">
        <f>ROUND(I649*H649,2)</f>
        <v>0</v>
      </c>
      <c r="BL649" s="17" t="s">
        <v>258</v>
      </c>
      <c r="BM649" s="154" t="s">
        <v>1078</v>
      </c>
    </row>
    <row r="650" spans="2:65" s="12" customFormat="1" ht="12">
      <c r="B650" s="156"/>
      <c r="D650" s="157" t="s">
        <v>185</v>
      </c>
      <c r="E650" s="158" t="s">
        <v>1</v>
      </c>
      <c r="F650" s="159" t="s">
        <v>1079</v>
      </c>
      <c r="H650" s="160">
        <v>5</v>
      </c>
      <c r="I650" s="161"/>
      <c r="L650" s="156"/>
      <c r="M650" s="162"/>
      <c r="T650" s="163"/>
      <c r="AT650" s="158" t="s">
        <v>185</v>
      </c>
      <c r="AU650" s="158" t="s">
        <v>118</v>
      </c>
      <c r="AV650" s="12" t="s">
        <v>118</v>
      </c>
      <c r="AW650" s="12" t="s">
        <v>30</v>
      </c>
      <c r="AX650" s="12" t="s">
        <v>83</v>
      </c>
      <c r="AY650" s="158" t="s">
        <v>177</v>
      </c>
    </row>
    <row r="651" spans="2:65" s="1" customFormat="1" ht="49" customHeight="1">
      <c r="B651" s="141"/>
      <c r="C651" s="142" t="s">
        <v>1080</v>
      </c>
      <c r="D651" s="142" t="s">
        <v>179</v>
      </c>
      <c r="E651" s="143" t="s">
        <v>1081</v>
      </c>
      <c r="F651" s="144" t="s">
        <v>1082</v>
      </c>
      <c r="G651" s="145" t="s">
        <v>329</v>
      </c>
      <c r="H651" s="146">
        <v>12</v>
      </c>
      <c r="I651" s="147"/>
      <c r="J651" s="148">
        <f>ROUND(I651*H651,2)</f>
        <v>0</v>
      </c>
      <c r="K651" s="149"/>
      <c r="L651" s="32"/>
      <c r="M651" s="150" t="s">
        <v>1</v>
      </c>
      <c r="N651" s="151" t="s">
        <v>41</v>
      </c>
      <c r="P651" s="152">
        <f>O651*H651</f>
        <v>0</v>
      </c>
      <c r="Q651" s="152">
        <v>0.09</v>
      </c>
      <c r="R651" s="152">
        <f>Q651*H651</f>
        <v>1.08</v>
      </c>
      <c r="S651" s="152">
        <v>0</v>
      </c>
      <c r="T651" s="153">
        <f>S651*H651</f>
        <v>0</v>
      </c>
      <c r="AR651" s="154" t="s">
        <v>258</v>
      </c>
      <c r="AT651" s="154" t="s">
        <v>179</v>
      </c>
      <c r="AU651" s="154" t="s">
        <v>118</v>
      </c>
      <c r="AY651" s="17" t="s">
        <v>177</v>
      </c>
      <c r="BE651" s="155">
        <f>IF(N651="základná",J651,0)</f>
        <v>0</v>
      </c>
      <c r="BF651" s="155">
        <f>IF(N651="znížená",J651,0)</f>
        <v>0</v>
      </c>
      <c r="BG651" s="155">
        <f>IF(N651="zákl. prenesená",J651,0)</f>
        <v>0</v>
      </c>
      <c r="BH651" s="155">
        <f>IF(N651="zníž. prenesená",J651,0)</f>
        <v>0</v>
      </c>
      <c r="BI651" s="155">
        <f>IF(N651="nulová",J651,0)</f>
        <v>0</v>
      </c>
      <c r="BJ651" s="17" t="s">
        <v>118</v>
      </c>
      <c r="BK651" s="155">
        <f>ROUND(I651*H651,2)</f>
        <v>0</v>
      </c>
      <c r="BL651" s="17" t="s">
        <v>258</v>
      </c>
      <c r="BM651" s="154" t="s">
        <v>1083</v>
      </c>
    </row>
    <row r="652" spans="2:65" s="12" customFormat="1" ht="12">
      <c r="B652" s="156"/>
      <c r="D652" s="157" t="s">
        <v>185</v>
      </c>
      <c r="E652" s="158" t="s">
        <v>1</v>
      </c>
      <c r="F652" s="159" t="s">
        <v>1084</v>
      </c>
      <c r="H652" s="160">
        <v>12</v>
      </c>
      <c r="I652" s="161"/>
      <c r="L652" s="156"/>
      <c r="M652" s="162"/>
      <c r="T652" s="163"/>
      <c r="AT652" s="158" t="s">
        <v>185</v>
      </c>
      <c r="AU652" s="158" t="s">
        <v>118</v>
      </c>
      <c r="AV652" s="12" t="s">
        <v>118</v>
      </c>
      <c r="AW652" s="12" t="s">
        <v>30</v>
      </c>
      <c r="AX652" s="12" t="s">
        <v>83</v>
      </c>
      <c r="AY652" s="158" t="s">
        <v>177</v>
      </c>
    </row>
    <row r="653" spans="2:65" s="1" customFormat="1" ht="49" customHeight="1">
      <c r="B653" s="141"/>
      <c r="C653" s="142" t="s">
        <v>1085</v>
      </c>
      <c r="D653" s="142" t="s">
        <v>179</v>
      </c>
      <c r="E653" s="143" t="s">
        <v>1086</v>
      </c>
      <c r="F653" s="144" t="s">
        <v>1087</v>
      </c>
      <c r="G653" s="145" t="s">
        <v>329</v>
      </c>
      <c r="H653" s="146">
        <v>2</v>
      </c>
      <c r="I653" s="147"/>
      <c r="J653" s="148">
        <f>ROUND(I653*H653,2)</f>
        <v>0</v>
      </c>
      <c r="K653" s="149"/>
      <c r="L653" s="32"/>
      <c r="M653" s="150" t="s">
        <v>1</v>
      </c>
      <c r="N653" s="151" t="s">
        <v>41</v>
      </c>
      <c r="P653" s="152">
        <f>O653*H653</f>
        <v>0</v>
      </c>
      <c r="Q653" s="152">
        <v>0.09</v>
      </c>
      <c r="R653" s="152">
        <f>Q653*H653</f>
        <v>0.18</v>
      </c>
      <c r="S653" s="152">
        <v>0</v>
      </c>
      <c r="T653" s="153">
        <f>S653*H653</f>
        <v>0</v>
      </c>
      <c r="AR653" s="154" t="s">
        <v>258</v>
      </c>
      <c r="AT653" s="154" t="s">
        <v>179</v>
      </c>
      <c r="AU653" s="154" t="s">
        <v>118</v>
      </c>
      <c r="AY653" s="17" t="s">
        <v>177</v>
      </c>
      <c r="BE653" s="155">
        <f>IF(N653="základná",J653,0)</f>
        <v>0</v>
      </c>
      <c r="BF653" s="155">
        <f>IF(N653="znížená",J653,0)</f>
        <v>0</v>
      </c>
      <c r="BG653" s="155">
        <f>IF(N653="zákl. prenesená",J653,0)</f>
        <v>0</v>
      </c>
      <c r="BH653" s="155">
        <f>IF(N653="zníž. prenesená",J653,0)</f>
        <v>0</v>
      </c>
      <c r="BI653" s="155">
        <f>IF(N653="nulová",J653,0)</f>
        <v>0</v>
      </c>
      <c r="BJ653" s="17" t="s">
        <v>118</v>
      </c>
      <c r="BK653" s="155">
        <f>ROUND(I653*H653,2)</f>
        <v>0</v>
      </c>
      <c r="BL653" s="17" t="s">
        <v>258</v>
      </c>
      <c r="BM653" s="154" t="s">
        <v>1088</v>
      </c>
    </row>
    <row r="654" spans="2:65" s="12" customFormat="1" ht="12">
      <c r="B654" s="156"/>
      <c r="D654" s="157" t="s">
        <v>185</v>
      </c>
      <c r="E654" s="158" t="s">
        <v>1</v>
      </c>
      <c r="F654" s="159" t="s">
        <v>1089</v>
      </c>
      <c r="H654" s="160">
        <v>2</v>
      </c>
      <c r="I654" s="161"/>
      <c r="L654" s="156"/>
      <c r="M654" s="162"/>
      <c r="T654" s="163"/>
      <c r="AT654" s="158" t="s">
        <v>185</v>
      </c>
      <c r="AU654" s="158" t="s">
        <v>118</v>
      </c>
      <c r="AV654" s="12" t="s">
        <v>118</v>
      </c>
      <c r="AW654" s="12" t="s">
        <v>30</v>
      </c>
      <c r="AX654" s="12" t="s">
        <v>83</v>
      </c>
      <c r="AY654" s="158" t="s">
        <v>177</v>
      </c>
    </row>
    <row r="655" spans="2:65" s="1" customFormat="1" ht="49" customHeight="1">
      <c r="B655" s="141"/>
      <c r="C655" s="142" t="s">
        <v>1090</v>
      </c>
      <c r="D655" s="142" t="s">
        <v>179</v>
      </c>
      <c r="E655" s="143" t="s">
        <v>1091</v>
      </c>
      <c r="F655" s="144" t="s">
        <v>1072</v>
      </c>
      <c r="G655" s="145" t="s">
        <v>329</v>
      </c>
      <c r="H655" s="146">
        <v>15</v>
      </c>
      <c r="I655" s="147"/>
      <c r="J655" s="148">
        <f>ROUND(I655*H655,2)</f>
        <v>0</v>
      </c>
      <c r="K655" s="149"/>
      <c r="L655" s="32"/>
      <c r="M655" s="150" t="s">
        <v>1</v>
      </c>
      <c r="N655" s="151" t="s">
        <v>41</v>
      </c>
      <c r="P655" s="152">
        <f>O655*H655</f>
        <v>0</v>
      </c>
      <c r="Q655" s="152">
        <v>0.09</v>
      </c>
      <c r="R655" s="152">
        <f>Q655*H655</f>
        <v>1.3499999999999999</v>
      </c>
      <c r="S655" s="152">
        <v>0</v>
      </c>
      <c r="T655" s="153">
        <f>S655*H655</f>
        <v>0</v>
      </c>
      <c r="AR655" s="154" t="s">
        <v>258</v>
      </c>
      <c r="AT655" s="154" t="s">
        <v>179</v>
      </c>
      <c r="AU655" s="154" t="s">
        <v>118</v>
      </c>
      <c r="AY655" s="17" t="s">
        <v>177</v>
      </c>
      <c r="BE655" s="155">
        <f>IF(N655="základná",J655,0)</f>
        <v>0</v>
      </c>
      <c r="BF655" s="155">
        <f>IF(N655="znížená",J655,0)</f>
        <v>0</v>
      </c>
      <c r="BG655" s="155">
        <f>IF(N655="zákl. prenesená",J655,0)</f>
        <v>0</v>
      </c>
      <c r="BH655" s="155">
        <f>IF(N655="zníž. prenesená",J655,0)</f>
        <v>0</v>
      </c>
      <c r="BI655" s="155">
        <f>IF(N655="nulová",J655,0)</f>
        <v>0</v>
      </c>
      <c r="BJ655" s="17" t="s">
        <v>118</v>
      </c>
      <c r="BK655" s="155">
        <f>ROUND(I655*H655,2)</f>
        <v>0</v>
      </c>
      <c r="BL655" s="17" t="s">
        <v>258</v>
      </c>
      <c r="BM655" s="154" t="s">
        <v>1092</v>
      </c>
    </row>
    <row r="656" spans="2:65" s="12" customFormat="1" ht="12">
      <c r="B656" s="156"/>
      <c r="D656" s="157" t="s">
        <v>185</v>
      </c>
      <c r="E656" s="158" t="s">
        <v>1</v>
      </c>
      <c r="F656" s="159" t="s">
        <v>1093</v>
      </c>
      <c r="H656" s="160">
        <v>15</v>
      </c>
      <c r="I656" s="161"/>
      <c r="L656" s="156"/>
      <c r="M656" s="162"/>
      <c r="T656" s="163"/>
      <c r="AT656" s="158" t="s">
        <v>185</v>
      </c>
      <c r="AU656" s="158" t="s">
        <v>118</v>
      </c>
      <c r="AV656" s="12" t="s">
        <v>118</v>
      </c>
      <c r="AW656" s="12" t="s">
        <v>30</v>
      </c>
      <c r="AX656" s="12" t="s">
        <v>83</v>
      </c>
      <c r="AY656" s="158" t="s">
        <v>177</v>
      </c>
    </row>
    <row r="657" spans="2:65" s="1" customFormat="1" ht="49" customHeight="1">
      <c r="B657" s="141"/>
      <c r="C657" s="142" t="s">
        <v>1094</v>
      </c>
      <c r="D657" s="142" t="s">
        <v>179</v>
      </c>
      <c r="E657" s="143" t="s">
        <v>1095</v>
      </c>
      <c r="F657" s="144" t="s">
        <v>1096</v>
      </c>
      <c r="G657" s="145" t="s">
        <v>329</v>
      </c>
      <c r="H657" s="146">
        <v>1</v>
      </c>
      <c r="I657" s="147"/>
      <c r="J657" s="148">
        <f>ROUND(I657*H657,2)</f>
        <v>0</v>
      </c>
      <c r="K657" s="149"/>
      <c r="L657" s="32"/>
      <c r="M657" s="150" t="s">
        <v>1</v>
      </c>
      <c r="N657" s="151" t="s">
        <v>41</v>
      </c>
      <c r="P657" s="152">
        <f>O657*H657</f>
        <v>0</v>
      </c>
      <c r="Q657" s="152">
        <v>0.09</v>
      </c>
      <c r="R657" s="152">
        <f>Q657*H657</f>
        <v>0.09</v>
      </c>
      <c r="S657" s="152">
        <v>0</v>
      </c>
      <c r="T657" s="153">
        <f>S657*H657</f>
        <v>0</v>
      </c>
      <c r="AR657" s="154" t="s">
        <v>258</v>
      </c>
      <c r="AT657" s="154" t="s">
        <v>179</v>
      </c>
      <c r="AU657" s="154" t="s">
        <v>118</v>
      </c>
      <c r="AY657" s="17" t="s">
        <v>177</v>
      </c>
      <c r="BE657" s="155">
        <f>IF(N657="základná",J657,0)</f>
        <v>0</v>
      </c>
      <c r="BF657" s="155">
        <f>IF(N657="znížená",J657,0)</f>
        <v>0</v>
      </c>
      <c r="BG657" s="155">
        <f>IF(N657="zákl. prenesená",J657,0)</f>
        <v>0</v>
      </c>
      <c r="BH657" s="155">
        <f>IF(N657="zníž. prenesená",J657,0)</f>
        <v>0</v>
      </c>
      <c r="BI657" s="155">
        <f>IF(N657="nulová",J657,0)</f>
        <v>0</v>
      </c>
      <c r="BJ657" s="17" t="s">
        <v>118</v>
      </c>
      <c r="BK657" s="155">
        <f>ROUND(I657*H657,2)</f>
        <v>0</v>
      </c>
      <c r="BL657" s="17" t="s">
        <v>258</v>
      </c>
      <c r="BM657" s="154" t="s">
        <v>1097</v>
      </c>
    </row>
    <row r="658" spans="2:65" s="12" customFormat="1" ht="12">
      <c r="B658" s="156"/>
      <c r="D658" s="157" t="s">
        <v>185</v>
      </c>
      <c r="E658" s="158" t="s">
        <v>1</v>
      </c>
      <c r="F658" s="159" t="s">
        <v>1098</v>
      </c>
      <c r="H658" s="160">
        <v>1</v>
      </c>
      <c r="I658" s="161"/>
      <c r="L658" s="156"/>
      <c r="M658" s="162"/>
      <c r="T658" s="163"/>
      <c r="AT658" s="158" t="s">
        <v>185</v>
      </c>
      <c r="AU658" s="158" t="s">
        <v>118</v>
      </c>
      <c r="AV658" s="12" t="s">
        <v>118</v>
      </c>
      <c r="AW658" s="12" t="s">
        <v>30</v>
      </c>
      <c r="AX658" s="12" t="s">
        <v>83</v>
      </c>
      <c r="AY658" s="158" t="s">
        <v>177</v>
      </c>
    </row>
    <row r="659" spans="2:65" s="1" customFormat="1" ht="55.5" customHeight="1">
      <c r="B659" s="141"/>
      <c r="C659" s="142" t="s">
        <v>1099</v>
      </c>
      <c r="D659" s="142" t="s">
        <v>179</v>
      </c>
      <c r="E659" s="143" t="s">
        <v>1100</v>
      </c>
      <c r="F659" s="144" t="s">
        <v>1101</v>
      </c>
      <c r="G659" s="145" t="s">
        <v>329</v>
      </c>
      <c r="H659" s="146">
        <v>4</v>
      </c>
      <c r="I659" s="147"/>
      <c r="J659" s="148">
        <f>ROUND(I659*H659,2)</f>
        <v>0</v>
      </c>
      <c r="K659" s="149"/>
      <c r="L659" s="32"/>
      <c r="M659" s="150" t="s">
        <v>1</v>
      </c>
      <c r="N659" s="151" t="s">
        <v>41</v>
      </c>
      <c r="P659" s="152">
        <f>O659*H659</f>
        <v>0</v>
      </c>
      <c r="Q659" s="152">
        <v>0.09</v>
      </c>
      <c r="R659" s="152">
        <f>Q659*H659</f>
        <v>0.36</v>
      </c>
      <c r="S659" s="152">
        <v>0</v>
      </c>
      <c r="T659" s="153">
        <f>S659*H659</f>
        <v>0</v>
      </c>
      <c r="AR659" s="154" t="s">
        <v>258</v>
      </c>
      <c r="AT659" s="154" t="s">
        <v>179</v>
      </c>
      <c r="AU659" s="154" t="s">
        <v>118</v>
      </c>
      <c r="AY659" s="17" t="s">
        <v>177</v>
      </c>
      <c r="BE659" s="155">
        <f>IF(N659="základná",J659,0)</f>
        <v>0</v>
      </c>
      <c r="BF659" s="155">
        <f>IF(N659="znížená",J659,0)</f>
        <v>0</v>
      </c>
      <c r="BG659" s="155">
        <f>IF(N659="zákl. prenesená",J659,0)</f>
        <v>0</v>
      </c>
      <c r="BH659" s="155">
        <f>IF(N659="zníž. prenesená",J659,0)</f>
        <v>0</v>
      </c>
      <c r="BI659" s="155">
        <f>IF(N659="nulová",J659,0)</f>
        <v>0</v>
      </c>
      <c r="BJ659" s="17" t="s">
        <v>118</v>
      </c>
      <c r="BK659" s="155">
        <f>ROUND(I659*H659,2)</f>
        <v>0</v>
      </c>
      <c r="BL659" s="17" t="s">
        <v>258</v>
      </c>
      <c r="BM659" s="154" t="s">
        <v>1102</v>
      </c>
    </row>
    <row r="660" spans="2:65" s="12" customFormat="1" ht="12">
      <c r="B660" s="156"/>
      <c r="D660" s="157" t="s">
        <v>185</v>
      </c>
      <c r="E660" s="158" t="s">
        <v>1</v>
      </c>
      <c r="F660" s="159" t="s">
        <v>1103</v>
      </c>
      <c r="H660" s="160">
        <v>4</v>
      </c>
      <c r="I660" s="161"/>
      <c r="L660" s="156"/>
      <c r="M660" s="162"/>
      <c r="T660" s="163"/>
      <c r="AT660" s="158" t="s">
        <v>185</v>
      </c>
      <c r="AU660" s="158" t="s">
        <v>118</v>
      </c>
      <c r="AV660" s="12" t="s">
        <v>118</v>
      </c>
      <c r="AW660" s="12" t="s">
        <v>30</v>
      </c>
      <c r="AX660" s="12" t="s">
        <v>83</v>
      </c>
      <c r="AY660" s="158" t="s">
        <v>177</v>
      </c>
    </row>
    <row r="661" spans="2:65" s="1" customFormat="1" ht="49" customHeight="1">
      <c r="B661" s="141"/>
      <c r="C661" s="142" t="s">
        <v>1104</v>
      </c>
      <c r="D661" s="142" t="s">
        <v>179</v>
      </c>
      <c r="E661" s="143" t="s">
        <v>1105</v>
      </c>
      <c r="F661" s="144" t="s">
        <v>1106</v>
      </c>
      <c r="G661" s="145" t="s">
        <v>329</v>
      </c>
      <c r="H661" s="146">
        <v>2</v>
      </c>
      <c r="I661" s="147"/>
      <c r="J661" s="148">
        <f>ROUND(I661*H661,2)</f>
        <v>0</v>
      </c>
      <c r="K661" s="149"/>
      <c r="L661" s="32"/>
      <c r="M661" s="150" t="s">
        <v>1</v>
      </c>
      <c r="N661" s="151" t="s">
        <v>41</v>
      </c>
      <c r="P661" s="152">
        <f>O661*H661</f>
        <v>0</v>
      </c>
      <c r="Q661" s="152">
        <v>0.09</v>
      </c>
      <c r="R661" s="152">
        <f>Q661*H661</f>
        <v>0.18</v>
      </c>
      <c r="S661" s="152">
        <v>0</v>
      </c>
      <c r="T661" s="153">
        <f>S661*H661</f>
        <v>0</v>
      </c>
      <c r="AR661" s="154" t="s">
        <v>258</v>
      </c>
      <c r="AT661" s="154" t="s">
        <v>179</v>
      </c>
      <c r="AU661" s="154" t="s">
        <v>118</v>
      </c>
      <c r="AY661" s="17" t="s">
        <v>177</v>
      </c>
      <c r="BE661" s="155">
        <f>IF(N661="základná",J661,0)</f>
        <v>0</v>
      </c>
      <c r="BF661" s="155">
        <f>IF(N661="znížená",J661,0)</f>
        <v>0</v>
      </c>
      <c r="BG661" s="155">
        <f>IF(N661="zákl. prenesená",J661,0)</f>
        <v>0</v>
      </c>
      <c r="BH661" s="155">
        <f>IF(N661="zníž. prenesená",J661,0)</f>
        <v>0</v>
      </c>
      <c r="BI661" s="155">
        <f>IF(N661="nulová",J661,0)</f>
        <v>0</v>
      </c>
      <c r="BJ661" s="17" t="s">
        <v>118</v>
      </c>
      <c r="BK661" s="155">
        <f>ROUND(I661*H661,2)</f>
        <v>0</v>
      </c>
      <c r="BL661" s="17" t="s">
        <v>258</v>
      </c>
      <c r="BM661" s="154" t="s">
        <v>1107</v>
      </c>
    </row>
    <row r="662" spans="2:65" s="12" customFormat="1" ht="12">
      <c r="B662" s="156"/>
      <c r="D662" s="157" t="s">
        <v>185</v>
      </c>
      <c r="E662" s="158" t="s">
        <v>1</v>
      </c>
      <c r="F662" s="159" t="s">
        <v>1108</v>
      </c>
      <c r="H662" s="160">
        <v>2</v>
      </c>
      <c r="I662" s="161"/>
      <c r="L662" s="156"/>
      <c r="M662" s="162"/>
      <c r="T662" s="163"/>
      <c r="AT662" s="158" t="s">
        <v>185</v>
      </c>
      <c r="AU662" s="158" t="s">
        <v>118</v>
      </c>
      <c r="AV662" s="12" t="s">
        <v>118</v>
      </c>
      <c r="AW662" s="12" t="s">
        <v>30</v>
      </c>
      <c r="AX662" s="12" t="s">
        <v>83</v>
      </c>
      <c r="AY662" s="158" t="s">
        <v>177</v>
      </c>
    </row>
    <row r="663" spans="2:65" s="1" customFormat="1" ht="24.25" customHeight="1">
      <c r="B663" s="141"/>
      <c r="C663" s="142" t="s">
        <v>1109</v>
      </c>
      <c r="D663" s="142" t="s">
        <v>179</v>
      </c>
      <c r="E663" s="143" t="s">
        <v>1110</v>
      </c>
      <c r="F663" s="144" t="s">
        <v>1111</v>
      </c>
      <c r="G663" s="145" t="s">
        <v>809</v>
      </c>
      <c r="H663" s="147"/>
      <c r="I663" s="147"/>
      <c r="J663" s="148">
        <f>ROUND(I663*H663,2)</f>
        <v>0</v>
      </c>
      <c r="K663" s="149"/>
      <c r="L663" s="32"/>
      <c r="M663" s="150" t="s">
        <v>1</v>
      </c>
      <c r="N663" s="151" t="s">
        <v>41</v>
      </c>
      <c r="P663" s="152">
        <f>O663*H663</f>
        <v>0</v>
      </c>
      <c r="Q663" s="152">
        <v>0</v>
      </c>
      <c r="R663" s="152">
        <f>Q663*H663</f>
        <v>0</v>
      </c>
      <c r="S663" s="152">
        <v>0</v>
      </c>
      <c r="T663" s="153">
        <f>S663*H663</f>
        <v>0</v>
      </c>
      <c r="AR663" s="154" t="s">
        <v>258</v>
      </c>
      <c r="AT663" s="154" t="s">
        <v>179</v>
      </c>
      <c r="AU663" s="154" t="s">
        <v>118</v>
      </c>
      <c r="AY663" s="17" t="s">
        <v>177</v>
      </c>
      <c r="BE663" s="155">
        <f>IF(N663="základná",J663,0)</f>
        <v>0</v>
      </c>
      <c r="BF663" s="155">
        <f>IF(N663="znížená",J663,0)</f>
        <v>0</v>
      </c>
      <c r="BG663" s="155">
        <f>IF(N663="zákl. prenesená",J663,0)</f>
        <v>0</v>
      </c>
      <c r="BH663" s="155">
        <f>IF(N663="zníž. prenesená",J663,0)</f>
        <v>0</v>
      </c>
      <c r="BI663" s="155">
        <f>IF(N663="nulová",J663,0)</f>
        <v>0</v>
      </c>
      <c r="BJ663" s="17" t="s">
        <v>118</v>
      </c>
      <c r="BK663" s="155">
        <f>ROUND(I663*H663,2)</f>
        <v>0</v>
      </c>
      <c r="BL663" s="17" t="s">
        <v>258</v>
      </c>
      <c r="BM663" s="154" t="s">
        <v>1112</v>
      </c>
    </row>
    <row r="664" spans="2:65" s="11" customFormat="1" ht="22.75" customHeight="1">
      <c r="B664" s="130"/>
      <c r="D664" s="131" t="s">
        <v>74</v>
      </c>
      <c r="E664" s="139" t="s">
        <v>1113</v>
      </c>
      <c r="F664" s="139" t="s">
        <v>1114</v>
      </c>
      <c r="I664" s="133"/>
      <c r="J664" s="140">
        <f>BK664</f>
        <v>0</v>
      </c>
      <c r="L664" s="130"/>
      <c r="M664" s="134"/>
      <c r="P664" s="135">
        <f>SUM(P665:P685)</f>
        <v>0</v>
      </c>
      <c r="R664" s="135">
        <f>SUM(R665:R685)</f>
        <v>0.1460436</v>
      </c>
      <c r="T664" s="136">
        <f>SUM(T665:T685)</f>
        <v>0</v>
      </c>
      <c r="AR664" s="131" t="s">
        <v>118</v>
      </c>
      <c r="AT664" s="137" t="s">
        <v>74</v>
      </c>
      <c r="AU664" s="137" t="s">
        <v>83</v>
      </c>
      <c r="AY664" s="131" t="s">
        <v>177</v>
      </c>
      <c r="BK664" s="138">
        <f>SUM(BK665:BK685)</f>
        <v>0</v>
      </c>
    </row>
    <row r="665" spans="2:65" s="1" customFormat="1" ht="44.25" customHeight="1">
      <c r="B665" s="141"/>
      <c r="C665" s="142" t="s">
        <v>1115</v>
      </c>
      <c r="D665" s="142" t="s">
        <v>179</v>
      </c>
      <c r="E665" s="143" t="s">
        <v>1116</v>
      </c>
      <c r="F665" s="144" t="s">
        <v>1117</v>
      </c>
      <c r="G665" s="145" t="s">
        <v>329</v>
      </c>
      <c r="H665" s="146">
        <v>1</v>
      </c>
      <c r="I665" s="147"/>
      <c r="J665" s="148">
        <f t="shared" ref="J665:J671" si="0">ROUND(I665*H665,2)</f>
        <v>0</v>
      </c>
      <c r="K665" s="149"/>
      <c r="L665" s="32"/>
      <c r="M665" s="150" t="s">
        <v>1</v>
      </c>
      <c r="N665" s="151" t="s">
        <v>41</v>
      </c>
      <c r="P665" s="152">
        <f t="shared" ref="P665:P671" si="1">O665*H665</f>
        <v>0</v>
      </c>
      <c r="Q665" s="152">
        <v>5.0000000000000002E-5</v>
      </c>
      <c r="R665" s="152">
        <f t="shared" ref="R665:R671" si="2">Q665*H665</f>
        <v>5.0000000000000002E-5</v>
      </c>
      <c r="S665" s="152">
        <v>0</v>
      </c>
      <c r="T665" s="153">
        <f t="shared" ref="T665:T671" si="3">S665*H665</f>
        <v>0</v>
      </c>
      <c r="AR665" s="154" t="s">
        <v>258</v>
      </c>
      <c r="AT665" s="154" t="s">
        <v>179</v>
      </c>
      <c r="AU665" s="154" t="s">
        <v>118</v>
      </c>
      <c r="AY665" s="17" t="s">
        <v>177</v>
      </c>
      <c r="BE665" s="155">
        <f t="shared" ref="BE665:BE671" si="4">IF(N665="základná",J665,0)</f>
        <v>0</v>
      </c>
      <c r="BF665" s="155">
        <f t="shared" ref="BF665:BF671" si="5">IF(N665="znížená",J665,0)</f>
        <v>0</v>
      </c>
      <c r="BG665" s="155">
        <f t="shared" ref="BG665:BG671" si="6">IF(N665="zákl. prenesená",J665,0)</f>
        <v>0</v>
      </c>
      <c r="BH665" s="155">
        <f t="shared" ref="BH665:BH671" si="7">IF(N665="zníž. prenesená",J665,0)</f>
        <v>0</v>
      </c>
      <c r="BI665" s="155">
        <f t="shared" ref="BI665:BI671" si="8">IF(N665="nulová",J665,0)</f>
        <v>0</v>
      </c>
      <c r="BJ665" s="17" t="s">
        <v>118</v>
      </c>
      <c r="BK665" s="155">
        <f t="shared" ref="BK665:BK671" si="9">ROUND(I665*H665,2)</f>
        <v>0</v>
      </c>
      <c r="BL665" s="17" t="s">
        <v>258</v>
      </c>
      <c r="BM665" s="154" t="s">
        <v>1118</v>
      </c>
    </row>
    <row r="666" spans="2:65" s="1" customFormat="1" ht="37.75" customHeight="1">
      <c r="B666" s="141"/>
      <c r="C666" s="142" t="s">
        <v>1119</v>
      </c>
      <c r="D666" s="142" t="s">
        <v>179</v>
      </c>
      <c r="E666" s="143" t="s">
        <v>1120</v>
      </c>
      <c r="F666" s="144" t="s">
        <v>1121</v>
      </c>
      <c r="G666" s="145" t="s">
        <v>329</v>
      </c>
      <c r="H666" s="146">
        <v>2</v>
      </c>
      <c r="I666" s="147"/>
      <c r="J666" s="148">
        <f t="shared" si="0"/>
        <v>0</v>
      </c>
      <c r="K666" s="149"/>
      <c r="L666" s="32"/>
      <c r="M666" s="150" t="s">
        <v>1</v>
      </c>
      <c r="N666" s="151" t="s">
        <v>41</v>
      </c>
      <c r="P666" s="152">
        <f t="shared" si="1"/>
        <v>0</v>
      </c>
      <c r="Q666" s="152">
        <v>5.0000000000000002E-5</v>
      </c>
      <c r="R666" s="152">
        <f t="shared" si="2"/>
        <v>1E-4</v>
      </c>
      <c r="S666" s="152">
        <v>0</v>
      </c>
      <c r="T666" s="153">
        <f t="shared" si="3"/>
        <v>0</v>
      </c>
      <c r="AR666" s="154" t="s">
        <v>258</v>
      </c>
      <c r="AT666" s="154" t="s">
        <v>179</v>
      </c>
      <c r="AU666" s="154" t="s">
        <v>118</v>
      </c>
      <c r="AY666" s="17" t="s">
        <v>177</v>
      </c>
      <c r="BE666" s="155">
        <f t="shared" si="4"/>
        <v>0</v>
      </c>
      <c r="BF666" s="155">
        <f t="shared" si="5"/>
        <v>0</v>
      </c>
      <c r="BG666" s="155">
        <f t="shared" si="6"/>
        <v>0</v>
      </c>
      <c r="BH666" s="155">
        <f t="shared" si="7"/>
        <v>0</v>
      </c>
      <c r="BI666" s="155">
        <f t="shared" si="8"/>
        <v>0</v>
      </c>
      <c r="BJ666" s="17" t="s">
        <v>118</v>
      </c>
      <c r="BK666" s="155">
        <f t="shared" si="9"/>
        <v>0</v>
      </c>
      <c r="BL666" s="17" t="s">
        <v>258</v>
      </c>
      <c r="BM666" s="154" t="s">
        <v>1122</v>
      </c>
    </row>
    <row r="667" spans="2:65" s="1" customFormat="1" ht="44.25" customHeight="1">
      <c r="B667" s="141"/>
      <c r="C667" s="142" t="s">
        <v>1123</v>
      </c>
      <c r="D667" s="142" t="s">
        <v>179</v>
      </c>
      <c r="E667" s="143" t="s">
        <v>1124</v>
      </c>
      <c r="F667" s="144" t="s">
        <v>1125</v>
      </c>
      <c r="G667" s="145" t="s">
        <v>329</v>
      </c>
      <c r="H667" s="146">
        <v>2</v>
      </c>
      <c r="I667" s="147"/>
      <c r="J667" s="148">
        <f t="shared" si="0"/>
        <v>0</v>
      </c>
      <c r="K667" s="149"/>
      <c r="L667" s="32"/>
      <c r="M667" s="150" t="s">
        <v>1</v>
      </c>
      <c r="N667" s="151" t="s">
        <v>41</v>
      </c>
      <c r="P667" s="152">
        <f t="shared" si="1"/>
        <v>0</v>
      </c>
      <c r="Q667" s="152">
        <v>5.0000000000000002E-5</v>
      </c>
      <c r="R667" s="152">
        <f t="shared" si="2"/>
        <v>1E-4</v>
      </c>
      <c r="S667" s="152">
        <v>0</v>
      </c>
      <c r="T667" s="153">
        <f t="shared" si="3"/>
        <v>0</v>
      </c>
      <c r="AR667" s="154" t="s">
        <v>258</v>
      </c>
      <c r="AT667" s="154" t="s">
        <v>179</v>
      </c>
      <c r="AU667" s="154" t="s">
        <v>118</v>
      </c>
      <c r="AY667" s="17" t="s">
        <v>177</v>
      </c>
      <c r="BE667" s="155">
        <f t="shared" si="4"/>
        <v>0</v>
      </c>
      <c r="BF667" s="155">
        <f t="shared" si="5"/>
        <v>0</v>
      </c>
      <c r="BG667" s="155">
        <f t="shared" si="6"/>
        <v>0</v>
      </c>
      <c r="BH667" s="155">
        <f t="shared" si="7"/>
        <v>0</v>
      </c>
      <c r="BI667" s="155">
        <f t="shared" si="8"/>
        <v>0</v>
      </c>
      <c r="BJ667" s="17" t="s">
        <v>118</v>
      </c>
      <c r="BK667" s="155">
        <f t="shared" si="9"/>
        <v>0</v>
      </c>
      <c r="BL667" s="17" t="s">
        <v>258</v>
      </c>
      <c r="BM667" s="154" t="s">
        <v>1126</v>
      </c>
    </row>
    <row r="668" spans="2:65" s="1" customFormat="1" ht="44.25" customHeight="1">
      <c r="B668" s="141"/>
      <c r="C668" s="142" t="s">
        <v>1127</v>
      </c>
      <c r="D668" s="142" t="s">
        <v>179</v>
      </c>
      <c r="E668" s="143" t="s">
        <v>1128</v>
      </c>
      <c r="F668" s="144" t="s">
        <v>1125</v>
      </c>
      <c r="G668" s="145" t="s">
        <v>329</v>
      </c>
      <c r="H668" s="146">
        <v>4</v>
      </c>
      <c r="I668" s="147"/>
      <c r="J668" s="148">
        <f t="shared" si="0"/>
        <v>0</v>
      </c>
      <c r="K668" s="149"/>
      <c r="L668" s="32"/>
      <c r="M668" s="150" t="s">
        <v>1</v>
      </c>
      <c r="N668" s="151" t="s">
        <v>41</v>
      </c>
      <c r="P668" s="152">
        <f t="shared" si="1"/>
        <v>0</v>
      </c>
      <c r="Q668" s="152">
        <v>5.0000000000000002E-5</v>
      </c>
      <c r="R668" s="152">
        <f t="shared" si="2"/>
        <v>2.0000000000000001E-4</v>
      </c>
      <c r="S668" s="152">
        <v>0</v>
      </c>
      <c r="T668" s="153">
        <f t="shared" si="3"/>
        <v>0</v>
      </c>
      <c r="AR668" s="154" t="s">
        <v>258</v>
      </c>
      <c r="AT668" s="154" t="s">
        <v>179</v>
      </c>
      <c r="AU668" s="154" t="s">
        <v>118</v>
      </c>
      <c r="AY668" s="17" t="s">
        <v>177</v>
      </c>
      <c r="BE668" s="155">
        <f t="shared" si="4"/>
        <v>0</v>
      </c>
      <c r="BF668" s="155">
        <f t="shared" si="5"/>
        <v>0</v>
      </c>
      <c r="BG668" s="155">
        <f t="shared" si="6"/>
        <v>0</v>
      </c>
      <c r="BH668" s="155">
        <f t="shared" si="7"/>
        <v>0</v>
      </c>
      <c r="BI668" s="155">
        <f t="shared" si="8"/>
        <v>0</v>
      </c>
      <c r="BJ668" s="17" t="s">
        <v>118</v>
      </c>
      <c r="BK668" s="155">
        <f t="shared" si="9"/>
        <v>0</v>
      </c>
      <c r="BL668" s="17" t="s">
        <v>258</v>
      </c>
      <c r="BM668" s="154" t="s">
        <v>1129</v>
      </c>
    </row>
    <row r="669" spans="2:65" s="1" customFormat="1" ht="44.25" customHeight="1">
      <c r="B669" s="141"/>
      <c r="C669" s="142" t="s">
        <v>1130</v>
      </c>
      <c r="D669" s="142" t="s">
        <v>179</v>
      </c>
      <c r="E669" s="143" t="s">
        <v>1131</v>
      </c>
      <c r="F669" s="144" t="s">
        <v>1132</v>
      </c>
      <c r="G669" s="145" t="s">
        <v>329</v>
      </c>
      <c r="H669" s="146">
        <v>1</v>
      </c>
      <c r="I669" s="147"/>
      <c r="J669" s="148">
        <f t="shared" si="0"/>
        <v>0</v>
      </c>
      <c r="K669" s="149"/>
      <c r="L669" s="32"/>
      <c r="M669" s="150" t="s">
        <v>1</v>
      </c>
      <c r="N669" s="151" t="s">
        <v>41</v>
      </c>
      <c r="P669" s="152">
        <f t="shared" si="1"/>
        <v>0</v>
      </c>
      <c r="Q669" s="152">
        <v>5.0000000000000002E-5</v>
      </c>
      <c r="R669" s="152">
        <f t="shared" si="2"/>
        <v>5.0000000000000002E-5</v>
      </c>
      <c r="S669" s="152">
        <v>0</v>
      </c>
      <c r="T669" s="153">
        <f t="shared" si="3"/>
        <v>0</v>
      </c>
      <c r="AR669" s="154" t="s">
        <v>258</v>
      </c>
      <c r="AT669" s="154" t="s">
        <v>179</v>
      </c>
      <c r="AU669" s="154" t="s">
        <v>118</v>
      </c>
      <c r="AY669" s="17" t="s">
        <v>177</v>
      </c>
      <c r="BE669" s="155">
        <f t="shared" si="4"/>
        <v>0</v>
      </c>
      <c r="BF669" s="155">
        <f t="shared" si="5"/>
        <v>0</v>
      </c>
      <c r="BG669" s="155">
        <f t="shared" si="6"/>
        <v>0</v>
      </c>
      <c r="BH669" s="155">
        <f t="shared" si="7"/>
        <v>0</v>
      </c>
      <c r="BI669" s="155">
        <f t="shared" si="8"/>
        <v>0</v>
      </c>
      <c r="BJ669" s="17" t="s">
        <v>118</v>
      </c>
      <c r="BK669" s="155">
        <f t="shared" si="9"/>
        <v>0</v>
      </c>
      <c r="BL669" s="17" t="s">
        <v>258</v>
      </c>
      <c r="BM669" s="154" t="s">
        <v>1133</v>
      </c>
    </row>
    <row r="670" spans="2:65" s="1" customFormat="1" ht="37.75" customHeight="1">
      <c r="B670" s="141"/>
      <c r="C670" s="142" t="s">
        <v>1134</v>
      </c>
      <c r="D670" s="142" t="s">
        <v>179</v>
      </c>
      <c r="E670" s="143" t="s">
        <v>1135</v>
      </c>
      <c r="F670" s="144" t="s">
        <v>1136</v>
      </c>
      <c r="G670" s="145" t="s">
        <v>329</v>
      </c>
      <c r="H670" s="146">
        <v>1</v>
      </c>
      <c r="I670" s="147"/>
      <c r="J670" s="148">
        <f t="shared" si="0"/>
        <v>0</v>
      </c>
      <c r="K670" s="149"/>
      <c r="L670" s="32"/>
      <c r="M670" s="150" t="s">
        <v>1</v>
      </c>
      <c r="N670" s="151" t="s">
        <v>41</v>
      </c>
      <c r="P670" s="152">
        <f t="shared" si="1"/>
        <v>0</v>
      </c>
      <c r="Q670" s="152">
        <v>5.0000000000000002E-5</v>
      </c>
      <c r="R670" s="152">
        <f t="shared" si="2"/>
        <v>5.0000000000000002E-5</v>
      </c>
      <c r="S670" s="152">
        <v>0</v>
      </c>
      <c r="T670" s="153">
        <f t="shared" si="3"/>
        <v>0</v>
      </c>
      <c r="AR670" s="154" t="s">
        <v>258</v>
      </c>
      <c r="AT670" s="154" t="s">
        <v>179</v>
      </c>
      <c r="AU670" s="154" t="s">
        <v>118</v>
      </c>
      <c r="AY670" s="17" t="s">
        <v>177</v>
      </c>
      <c r="BE670" s="155">
        <f t="shared" si="4"/>
        <v>0</v>
      </c>
      <c r="BF670" s="155">
        <f t="shared" si="5"/>
        <v>0</v>
      </c>
      <c r="BG670" s="155">
        <f t="shared" si="6"/>
        <v>0</v>
      </c>
      <c r="BH670" s="155">
        <f t="shared" si="7"/>
        <v>0</v>
      </c>
      <c r="BI670" s="155">
        <f t="shared" si="8"/>
        <v>0</v>
      </c>
      <c r="BJ670" s="17" t="s">
        <v>118</v>
      </c>
      <c r="BK670" s="155">
        <f t="shared" si="9"/>
        <v>0</v>
      </c>
      <c r="BL670" s="17" t="s">
        <v>258</v>
      </c>
      <c r="BM670" s="154" t="s">
        <v>1137</v>
      </c>
    </row>
    <row r="671" spans="2:65" s="1" customFormat="1" ht="24.25" customHeight="1">
      <c r="B671" s="141"/>
      <c r="C671" s="142" t="s">
        <v>1138</v>
      </c>
      <c r="D671" s="142" t="s">
        <v>179</v>
      </c>
      <c r="E671" s="143" t="s">
        <v>1139</v>
      </c>
      <c r="F671" s="144" t="s">
        <v>1140</v>
      </c>
      <c r="G671" s="145" t="s">
        <v>329</v>
      </c>
      <c r="H671" s="146">
        <v>7</v>
      </c>
      <c r="I671" s="147"/>
      <c r="J671" s="148">
        <f t="shared" si="0"/>
        <v>0</v>
      </c>
      <c r="K671" s="149"/>
      <c r="L671" s="32"/>
      <c r="M671" s="150" t="s">
        <v>1</v>
      </c>
      <c r="N671" s="151" t="s">
        <v>41</v>
      </c>
      <c r="P671" s="152">
        <f t="shared" si="1"/>
        <v>0</v>
      </c>
      <c r="Q671" s="152">
        <v>5.0000000000000002E-5</v>
      </c>
      <c r="R671" s="152">
        <f t="shared" si="2"/>
        <v>3.5E-4</v>
      </c>
      <c r="S671" s="152">
        <v>0</v>
      </c>
      <c r="T671" s="153">
        <f t="shared" si="3"/>
        <v>0</v>
      </c>
      <c r="AR671" s="154" t="s">
        <v>258</v>
      </c>
      <c r="AT671" s="154" t="s">
        <v>179</v>
      </c>
      <c r="AU671" s="154" t="s">
        <v>118</v>
      </c>
      <c r="AY671" s="17" t="s">
        <v>177</v>
      </c>
      <c r="BE671" s="155">
        <f t="shared" si="4"/>
        <v>0</v>
      </c>
      <c r="BF671" s="155">
        <f t="shared" si="5"/>
        <v>0</v>
      </c>
      <c r="BG671" s="155">
        <f t="shared" si="6"/>
        <v>0</v>
      </c>
      <c r="BH671" s="155">
        <f t="shared" si="7"/>
        <v>0</v>
      </c>
      <c r="BI671" s="155">
        <f t="shared" si="8"/>
        <v>0</v>
      </c>
      <c r="BJ671" s="17" t="s">
        <v>118</v>
      </c>
      <c r="BK671" s="155">
        <f t="shared" si="9"/>
        <v>0</v>
      </c>
      <c r="BL671" s="17" t="s">
        <v>258</v>
      </c>
      <c r="BM671" s="154" t="s">
        <v>1141</v>
      </c>
    </row>
    <row r="672" spans="2:65" s="12" customFormat="1" ht="12">
      <c r="B672" s="156"/>
      <c r="D672" s="157" t="s">
        <v>185</v>
      </c>
      <c r="E672" s="158" t="s">
        <v>1</v>
      </c>
      <c r="F672" s="159" t="s">
        <v>1142</v>
      </c>
      <c r="H672" s="160">
        <v>7</v>
      </c>
      <c r="I672" s="161"/>
      <c r="L672" s="156"/>
      <c r="M672" s="162"/>
      <c r="T672" s="163"/>
      <c r="AT672" s="158" t="s">
        <v>185</v>
      </c>
      <c r="AU672" s="158" t="s">
        <v>118</v>
      </c>
      <c r="AV672" s="12" t="s">
        <v>118</v>
      </c>
      <c r="AW672" s="12" t="s">
        <v>30</v>
      </c>
      <c r="AX672" s="12" t="s">
        <v>83</v>
      </c>
      <c r="AY672" s="158" t="s">
        <v>177</v>
      </c>
    </row>
    <row r="673" spans="2:65" s="1" customFormat="1" ht="24.25" customHeight="1">
      <c r="B673" s="141"/>
      <c r="C673" s="142" t="s">
        <v>1143</v>
      </c>
      <c r="D673" s="142" t="s">
        <v>179</v>
      </c>
      <c r="E673" s="143" t="s">
        <v>1144</v>
      </c>
      <c r="F673" s="144" t="s">
        <v>1145</v>
      </c>
      <c r="G673" s="145" t="s">
        <v>329</v>
      </c>
      <c r="H673" s="146">
        <v>2</v>
      </c>
      <c r="I673" s="147"/>
      <c r="J673" s="148">
        <f>ROUND(I673*H673,2)</f>
        <v>0</v>
      </c>
      <c r="K673" s="149"/>
      <c r="L673" s="32"/>
      <c r="M673" s="150" t="s">
        <v>1</v>
      </c>
      <c r="N673" s="151" t="s">
        <v>41</v>
      </c>
      <c r="P673" s="152">
        <f>O673*H673</f>
        <v>0</v>
      </c>
      <c r="Q673" s="152">
        <v>5.0000000000000002E-5</v>
      </c>
      <c r="R673" s="152">
        <f>Q673*H673</f>
        <v>1E-4</v>
      </c>
      <c r="S673" s="152">
        <v>0</v>
      </c>
      <c r="T673" s="153">
        <f>S673*H673</f>
        <v>0</v>
      </c>
      <c r="AR673" s="154" t="s">
        <v>258</v>
      </c>
      <c r="AT673" s="154" t="s">
        <v>179</v>
      </c>
      <c r="AU673" s="154" t="s">
        <v>118</v>
      </c>
      <c r="AY673" s="17" t="s">
        <v>177</v>
      </c>
      <c r="BE673" s="155">
        <f>IF(N673="základná",J673,0)</f>
        <v>0</v>
      </c>
      <c r="BF673" s="155">
        <f>IF(N673="znížená",J673,0)</f>
        <v>0</v>
      </c>
      <c r="BG673" s="155">
        <f>IF(N673="zákl. prenesená",J673,0)</f>
        <v>0</v>
      </c>
      <c r="BH673" s="155">
        <f>IF(N673="zníž. prenesená",J673,0)</f>
        <v>0</v>
      </c>
      <c r="BI673" s="155">
        <f>IF(N673="nulová",J673,0)</f>
        <v>0</v>
      </c>
      <c r="BJ673" s="17" t="s">
        <v>118</v>
      </c>
      <c r="BK673" s="155">
        <f>ROUND(I673*H673,2)</f>
        <v>0</v>
      </c>
      <c r="BL673" s="17" t="s">
        <v>258</v>
      </c>
      <c r="BM673" s="154" t="s">
        <v>1146</v>
      </c>
    </row>
    <row r="674" spans="2:65" s="12" customFormat="1" ht="12">
      <c r="B674" s="156"/>
      <c r="D674" s="157" t="s">
        <v>185</v>
      </c>
      <c r="E674" s="158" t="s">
        <v>1</v>
      </c>
      <c r="F674" s="159" t="s">
        <v>1147</v>
      </c>
      <c r="H674" s="160">
        <v>2</v>
      </c>
      <c r="I674" s="161"/>
      <c r="L674" s="156"/>
      <c r="M674" s="162"/>
      <c r="T674" s="163"/>
      <c r="AT674" s="158" t="s">
        <v>185</v>
      </c>
      <c r="AU674" s="158" t="s">
        <v>118</v>
      </c>
      <c r="AV674" s="12" t="s">
        <v>118</v>
      </c>
      <c r="AW674" s="12" t="s">
        <v>30</v>
      </c>
      <c r="AX674" s="12" t="s">
        <v>83</v>
      </c>
      <c r="AY674" s="158" t="s">
        <v>177</v>
      </c>
    </row>
    <row r="675" spans="2:65" s="1" customFormat="1" ht="24.25" customHeight="1">
      <c r="B675" s="141"/>
      <c r="C675" s="142" t="s">
        <v>1148</v>
      </c>
      <c r="D675" s="142" t="s">
        <v>179</v>
      </c>
      <c r="E675" s="143" t="s">
        <v>1149</v>
      </c>
      <c r="F675" s="144" t="s">
        <v>1150</v>
      </c>
      <c r="G675" s="145" t="s">
        <v>401</v>
      </c>
      <c r="H675" s="146">
        <v>40.58</v>
      </c>
      <c r="I675" s="147"/>
      <c r="J675" s="148">
        <f>ROUND(I675*H675,2)</f>
        <v>0</v>
      </c>
      <c r="K675" s="149"/>
      <c r="L675" s="32"/>
      <c r="M675" s="150" t="s">
        <v>1</v>
      </c>
      <c r="N675" s="151" t="s">
        <v>41</v>
      </c>
      <c r="P675" s="152">
        <f>O675*H675</f>
        <v>0</v>
      </c>
      <c r="Q675" s="152">
        <v>2.1000000000000001E-4</v>
      </c>
      <c r="R675" s="152">
        <f>Q675*H675</f>
        <v>8.5217999999999995E-3</v>
      </c>
      <c r="S675" s="152">
        <v>0</v>
      </c>
      <c r="T675" s="153">
        <f>S675*H675</f>
        <v>0</v>
      </c>
      <c r="AR675" s="154" t="s">
        <v>258</v>
      </c>
      <c r="AT675" s="154" t="s">
        <v>179</v>
      </c>
      <c r="AU675" s="154" t="s">
        <v>118</v>
      </c>
      <c r="AY675" s="17" t="s">
        <v>177</v>
      </c>
      <c r="BE675" s="155">
        <f>IF(N675="základná",J675,0)</f>
        <v>0</v>
      </c>
      <c r="BF675" s="155">
        <f>IF(N675="znížená",J675,0)</f>
        <v>0</v>
      </c>
      <c r="BG675" s="155">
        <f>IF(N675="zákl. prenesená",J675,0)</f>
        <v>0</v>
      </c>
      <c r="BH675" s="155">
        <f>IF(N675="zníž. prenesená",J675,0)</f>
        <v>0</v>
      </c>
      <c r="BI675" s="155">
        <f>IF(N675="nulová",J675,0)</f>
        <v>0</v>
      </c>
      <c r="BJ675" s="17" t="s">
        <v>118</v>
      </c>
      <c r="BK675" s="155">
        <f>ROUND(I675*H675,2)</f>
        <v>0</v>
      </c>
      <c r="BL675" s="17" t="s">
        <v>258</v>
      </c>
      <c r="BM675" s="154" t="s">
        <v>1151</v>
      </c>
    </row>
    <row r="676" spans="2:65" s="12" customFormat="1" ht="12">
      <c r="B676" s="156"/>
      <c r="D676" s="157" t="s">
        <v>185</v>
      </c>
      <c r="E676" s="158" t="s">
        <v>1</v>
      </c>
      <c r="F676" s="159" t="s">
        <v>1152</v>
      </c>
      <c r="H676" s="160">
        <v>31.86</v>
      </c>
      <c r="I676" s="161"/>
      <c r="L676" s="156"/>
      <c r="M676" s="162"/>
      <c r="T676" s="163"/>
      <c r="AT676" s="158" t="s">
        <v>185</v>
      </c>
      <c r="AU676" s="158" t="s">
        <v>118</v>
      </c>
      <c r="AV676" s="12" t="s">
        <v>118</v>
      </c>
      <c r="AW676" s="12" t="s">
        <v>30</v>
      </c>
      <c r="AX676" s="12" t="s">
        <v>75</v>
      </c>
      <c r="AY676" s="158" t="s">
        <v>177</v>
      </c>
    </row>
    <row r="677" spans="2:65" s="12" customFormat="1" ht="12">
      <c r="B677" s="156"/>
      <c r="D677" s="157" t="s">
        <v>185</v>
      </c>
      <c r="E677" s="158" t="s">
        <v>1</v>
      </c>
      <c r="F677" s="159" t="s">
        <v>1153</v>
      </c>
      <c r="H677" s="160">
        <v>8.7200000000000006</v>
      </c>
      <c r="I677" s="161"/>
      <c r="L677" s="156"/>
      <c r="M677" s="162"/>
      <c r="T677" s="163"/>
      <c r="AT677" s="158" t="s">
        <v>185</v>
      </c>
      <c r="AU677" s="158" t="s">
        <v>118</v>
      </c>
      <c r="AV677" s="12" t="s">
        <v>118</v>
      </c>
      <c r="AW677" s="12" t="s">
        <v>30</v>
      </c>
      <c r="AX677" s="12" t="s">
        <v>75</v>
      </c>
      <c r="AY677" s="158" t="s">
        <v>177</v>
      </c>
    </row>
    <row r="678" spans="2:65" s="13" customFormat="1" ht="12">
      <c r="B678" s="167"/>
      <c r="D678" s="157" t="s">
        <v>185</v>
      </c>
      <c r="E678" s="168" t="s">
        <v>1</v>
      </c>
      <c r="F678" s="169" t="s">
        <v>251</v>
      </c>
      <c r="H678" s="170">
        <v>40.58</v>
      </c>
      <c r="I678" s="171"/>
      <c r="L678" s="167"/>
      <c r="M678" s="172"/>
      <c r="T678" s="173"/>
      <c r="AT678" s="168" t="s">
        <v>185</v>
      </c>
      <c r="AU678" s="168" t="s">
        <v>118</v>
      </c>
      <c r="AV678" s="13" t="s">
        <v>183</v>
      </c>
      <c r="AW678" s="13" t="s">
        <v>30</v>
      </c>
      <c r="AX678" s="13" t="s">
        <v>83</v>
      </c>
      <c r="AY678" s="168" t="s">
        <v>177</v>
      </c>
    </row>
    <row r="679" spans="2:65" s="1" customFormat="1" ht="37.75" customHeight="1">
      <c r="B679" s="141"/>
      <c r="C679" s="187" t="s">
        <v>1154</v>
      </c>
      <c r="D679" s="187" t="s">
        <v>478</v>
      </c>
      <c r="E679" s="188" t="s">
        <v>1034</v>
      </c>
      <c r="F679" s="189" t="s">
        <v>1035</v>
      </c>
      <c r="G679" s="190" t="s">
        <v>401</v>
      </c>
      <c r="H679" s="191">
        <v>42.609000000000002</v>
      </c>
      <c r="I679" s="192"/>
      <c r="J679" s="193">
        <f>ROUND(I679*H679,2)</f>
        <v>0</v>
      </c>
      <c r="K679" s="194"/>
      <c r="L679" s="195"/>
      <c r="M679" s="196" t="s">
        <v>1</v>
      </c>
      <c r="N679" s="197" t="s">
        <v>41</v>
      </c>
      <c r="P679" s="152">
        <f>O679*H679</f>
        <v>0</v>
      </c>
      <c r="Q679" s="152">
        <v>1E-4</v>
      </c>
      <c r="R679" s="152">
        <f>Q679*H679</f>
        <v>4.2609000000000006E-3</v>
      </c>
      <c r="S679" s="152">
        <v>0</v>
      </c>
      <c r="T679" s="153">
        <f>S679*H679</f>
        <v>0</v>
      </c>
      <c r="AR679" s="154" t="s">
        <v>355</v>
      </c>
      <c r="AT679" s="154" t="s">
        <v>478</v>
      </c>
      <c r="AU679" s="154" t="s">
        <v>118</v>
      </c>
      <c r="AY679" s="17" t="s">
        <v>177</v>
      </c>
      <c r="BE679" s="155">
        <f>IF(N679="základná",J679,0)</f>
        <v>0</v>
      </c>
      <c r="BF679" s="155">
        <f>IF(N679="znížená",J679,0)</f>
        <v>0</v>
      </c>
      <c r="BG679" s="155">
        <f>IF(N679="zákl. prenesená",J679,0)</f>
        <v>0</v>
      </c>
      <c r="BH679" s="155">
        <f>IF(N679="zníž. prenesená",J679,0)</f>
        <v>0</v>
      </c>
      <c r="BI679" s="155">
        <f>IF(N679="nulová",J679,0)</f>
        <v>0</v>
      </c>
      <c r="BJ679" s="17" t="s">
        <v>118</v>
      </c>
      <c r="BK679" s="155">
        <f>ROUND(I679*H679,2)</f>
        <v>0</v>
      </c>
      <c r="BL679" s="17" t="s">
        <v>258</v>
      </c>
      <c r="BM679" s="154" t="s">
        <v>1155</v>
      </c>
    </row>
    <row r="680" spans="2:65" s="1" customFormat="1" ht="37.75" customHeight="1">
      <c r="B680" s="141"/>
      <c r="C680" s="187" t="s">
        <v>1156</v>
      </c>
      <c r="D680" s="187" t="s">
        <v>478</v>
      </c>
      <c r="E680" s="188" t="s">
        <v>1038</v>
      </c>
      <c r="F680" s="189" t="s">
        <v>1039</v>
      </c>
      <c r="G680" s="190" t="s">
        <v>401</v>
      </c>
      <c r="H680" s="191">
        <v>42.609000000000002</v>
      </c>
      <c r="I680" s="192"/>
      <c r="J680" s="193">
        <f>ROUND(I680*H680,2)</f>
        <v>0</v>
      </c>
      <c r="K680" s="194"/>
      <c r="L680" s="195"/>
      <c r="M680" s="196" t="s">
        <v>1</v>
      </c>
      <c r="N680" s="197" t="s">
        <v>41</v>
      </c>
      <c r="P680" s="152">
        <f>O680*H680</f>
        <v>0</v>
      </c>
      <c r="Q680" s="152">
        <v>1E-4</v>
      </c>
      <c r="R680" s="152">
        <f>Q680*H680</f>
        <v>4.2609000000000006E-3</v>
      </c>
      <c r="S680" s="152">
        <v>0</v>
      </c>
      <c r="T680" s="153">
        <f>S680*H680</f>
        <v>0</v>
      </c>
      <c r="AR680" s="154" t="s">
        <v>355</v>
      </c>
      <c r="AT680" s="154" t="s">
        <v>478</v>
      </c>
      <c r="AU680" s="154" t="s">
        <v>118</v>
      </c>
      <c r="AY680" s="17" t="s">
        <v>177</v>
      </c>
      <c r="BE680" s="155">
        <f>IF(N680="základná",J680,0)</f>
        <v>0</v>
      </c>
      <c r="BF680" s="155">
        <f>IF(N680="znížená",J680,0)</f>
        <v>0</v>
      </c>
      <c r="BG680" s="155">
        <f>IF(N680="zákl. prenesená",J680,0)</f>
        <v>0</v>
      </c>
      <c r="BH680" s="155">
        <f>IF(N680="zníž. prenesená",J680,0)</f>
        <v>0</v>
      </c>
      <c r="BI680" s="155">
        <f>IF(N680="nulová",J680,0)</f>
        <v>0</v>
      </c>
      <c r="BJ680" s="17" t="s">
        <v>118</v>
      </c>
      <c r="BK680" s="155">
        <f>ROUND(I680*H680,2)</f>
        <v>0</v>
      </c>
      <c r="BL680" s="17" t="s">
        <v>258</v>
      </c>
      <c r="BM680" s="154" t="s">
        <v>1157</v>
      </c>
    </row>
    <row r="681" spans="2:65" s="1" customFormat="1" ht="24.25" customHeight="1">
      <c r="B681" s="141"/>
      <c r="C681" s="187" t="s">
        <v>1158</v>
      </c>
      <c r="D681" s="187" t="s">
        <v>478</v>
      </c>
      <c r="E681" s="188" t="s">
        <v>1159</v>
      </c>
      <c r="F681" s="189" t="s">
        <v>1160</v>
      </c>
      <c r="G681" s="190" t="s">
        <v>329</v>
      </c>
      <c r="H681" s="191">
        <v>1</v>
      </c>
      <c r="I681" s="192"/>
      <c r="J681" s="193">
        <f>ROUND(I681*H681,2)</f>
        <v>0</v>
      </c>
      <c r="K681" s="194"/>
      <c r="L681" s="195"/>
      <c r="M681" s="196" t="s">
        <v>1</v>
      </c>
      <c r="N681" s="197" t="s">
        <v>41</v>
      </c>
      <c r="P681" s="152">
        <f>O681*H681</f>
        <v>0</v>
      </c>
      <c r="Q681" s="152">
        <v>3.2000000000000001E-2</v>
      </c>
      <c r="R681" s="152">
        <f>Q681*H681</f>
        <v>3.2000000000000001E-2</v>
      </c>
      <c r="S681" s="152">
        <v>0</v>
      </c>
      <c r="T681" s="153">
        <f>S681*H681</f>
        <v>0</v>
      </c>
      <c r="AR681" s="154" t="s">
        <v>355</v>
      </c>
      <c r="AT681" s="154" t="s">
        <v>478</v>
      </c>
      <c r="AU681" s="154" t="s">
        <v>118</v>
      </c>
      <c r="AY681" s="17" t="s">
        <v>177</v>
      </c>
      <c r="BE681" s="155">
        <f>IF(N681="základná",J681,0)</f>
        <v>0</v>
      </c>
      <c r="BF681" s="155">
        <f>IF(N681="znížená",J681,0)</f>
        <v>0</v>
      </c>
      <c r="BG681" s="155">
        <f>IF(N681="zákl. prenesená",J681,0)</f>
        <v>0</v>
      </c>
      <c r="BH681" s="155">
        <f>IF(N681="zníž. prenesená",J681,0)</f>
        <v>0</v>
      </c>
      <c r="BI681" s="155">
        <f>IF(N681="nulová",J681,0)</f>
        <v>0</v>
      </c>
      <c r="BJ681" s="17" t="s">
        <v>118</v>
      </c>
      <c r="BK681" s="155">
        <f>ROUND(I681*H681,2)</f>
        <v>0</v>
      </c>
      <c r="BL681" s="17" t="s">
        <v>258</v>
      </c>
      <c r="BM681" s="154" t="s">
        <v>1161</v>
      </c>
    </row>
    <row r="682" spans="2:65" s="12" customFormat="1" ht="12">
      <c r="B682" s="156"/>
      <c r="D682" s="157" t="s">
        <v>185</v>
      </c>
      <c r="E682" s="158" t="s">
        <v>1</v>
      </c>
      <c r="F682" s="159" t="s">
        <v>1162</v>
      </c>
      <c r="H682" s="160">
        <v>1</v>
      </c>
      <c r="I682" s="161"/>
      <c r="L682" s="156"/>
      <c r="M682" s="162"/>
      <c r="T682" s="163"/>
      <c r="AT682" s="158" t="s">
        <v>185</v>
      </c>
      <c r="AU682" s="158" t="s">
        <v>118</v>
      </c>
      <c r="AV682" s="12" t="s">
        <v>118</v>
      </c>
      <c r="AW682" s="12" t="s">
        <v>30</v>
      </c>
      <c r="AX682" s="12" t="s">
        <v>83</v>
      </c>
      <c r="AY682" s="158" t="s">
        <v>177</v>
      </c>
    </row>
    <row r="683" spans="2:65" s="1" customFormat="1" ht="37.75" customHeight="1">
      <c r="B683" s="141"/>
      <c r="C683" s="187" t="s">
        <v>1163</v>
      </c>
      <c r="D683" s="187" t="s">
        <v>478</v>
      </c>
      <c r="E683" s="188" t="s">
        <v>1164</v>
      </c>
      <c r="F683" s="189" t="s">
        <v>1165</v>
      </c>
      <c r="G683" s="190" t="s">
        <v>329</v>
      </c>
      <c r="H683" s="191">
        <v>3</v>
      </c>
      <c r="I683" s="192"/>
      <c r="J683" s="193">
        <f>ROUND(I683*H683,2)</f>
        <v>0</v>
      </c>
      <c r="K683" s="194"/>
      <c r="L683" s="195"/>
      <c r="M683" s="196" t="s">
        <v>1</v>
      </c>
      <c r="N683" s="197" t="s">
        <v>41</v>
      </c>
      <c r="P683" s="152">
        <f>O683*H683</f>
        <v>0</v>
      </c>
      <c r="Q683" s="152">
        <v>3.2000000000000001E-2</v>
      </c>
      <c r="R683" s="152">
        <f>Q683*H683</f>
        <v>9.6000000000000002E-2</v>
      </c>
      <c r="S683" s="152">
        <v>0</v>
      </c>
      <c r="T683" s="153">
        <f>S683*H683</f>
        <v>0</v>
      </c>
      <c r="AR683" s="154" t="s">
        <v>355</v>
      </c>
      <c r="AT683" s="154" t="s">
        <v>478</v>
      </c>
      <c r="AU683" s="154" t="s">
        <v>118</v>
      </c>
      <c r="AY683" s="17" t="s">
        <v>177</v>
      </c>
      <c r="BE683" s="155">
        <f>IF(N683="základná",J683,0)</f>
        <v>0</v>
      </c>
      <c r="BF683" s="155">
        <f>IF(N683="znížená",J683,0)</f>
        <v>0</v>
      </c>
      <c r="BG683" s="155">
        <f>IF(N683="zákl. prenesená",J683,0)</f>
        <v>0</v>
      </c>
      <c r="BH683" s="155">
        <f>IF(N683="zníž. prenesená",J683,0)</f>
        <v>0</v>
      </c>
      <c r="BI683" s="155">
        <f>IF(N683="nulová",J683,0)</f>
        <v>0</v>
      </c>
      <c r="BJ683" s="17" t="s">
        <v>118</v>
      </c>
      <c r="BK683" s="155">
        <f>ROUND(I683*H683,2)</f>
        <v>0</v>
      </c>
      <c r="BL683" s="17" t="s">
        <v>258</v>
      </c>
      <c r="BM683" s="154" t="s">
        <v>1166</v>
      </c>
    </row>
    <row r="684" spans="2:65" s="12" customFormat="1" ht="12">
      <c r="B684" s="156"/>
      <c r="D684" s="157" t="s">
        <v>185</v>
      </c>
      <c r="E684" s="158" t="s">
        <v>1</v>
      </c>
      <c r="F684" s="159" t="s">
        <v>1167</v>
      </c>
      <c r="H684" s="160">
        <v>3</v>
      </c>
      <c r="I684" s="161"/>
      <c r="L684" s="156"/>
      <c r="M684" s="162"/>
      <c r="T684" s="163"/>
      <c r="AT684" s="158" t="s">
        <v>185</v>
      </c>
      <c r="AU684" s="158" t="s">
        <v>118</v>
      </c>
      <c r="AV684" s="12" t="s">
        <v>118</v>
      </c>
      <c r="AW684" s="12" t="s">
        <v>30</v>
      </c>
      <c r="AX684" s="12" t="s">
        <v>83</v>
      </c>
      <c r="AY684" s="158" t="s">
        <v>177</v>
      </c>
    </row>
    <row r="685" spans="2:65" s="1" customFormat="1" ht="24.25" customHeight="1">
      <c r="B685" s="141"/>
      <c r="C685" s="142" t="s">
        <v>1168</v>
      </c>
      <c r="D685" s="142" t="s">
        <v>179</v>
      </c>
      <c r="E685" s="143" t="s">
        <v>1169</v>
      </c>
      <c r="F685" s="144" t="s">
        <v>1170</v>
      </c>
      <c r="G685" s="145" t="s">
        <v>809</v>
      </c>
      <c r="H685" s="147"/>
      <c r="I685" s="147"/>
      <c r="J685" s="148">
        <f>ROUND(I685*H685,2)</f>
        <v>0</v>
      </c>
      <c r="K685" s="149"/>
      <c r="L685" s="32"/>
      <c r="M685" s="150" t="s">
        <v>1</v>
      </c>
      <c r="N685" s="151" t="s">
        <v>41</v>
      </c>
      <c r="P685" s="152">
        <f>O685*H685</f>
        <v>0</v>
      </c>
      <c r="Q685" s="152">
        <v>0</v>
      </c>
      <c r="R685" s="152">
        <f>Q685*H685</f>
        <v>0</v>
      </c>
      <c r="S685" s="152">
        <v>0</v>
      </c>
      <c r="T685" s="153">
        <f>S685*H685</f>
        <v>0</v>
      </c>
      <c r="AR685" s="154" t="s">
        <v>258</v>
      </c>
      <c r="AT685" s="154" t="s">
        <v>179</v>
      </c>
      <c r="AU685" s="154" t="s">
        <v>118</v>
      </c>
      <c r="AY685" s="17" t="s">
        <v>177</v>
      </c>
      <c r="BE685" s="155">
        <f>IF(N685="základná",J685,0)</f>
        <v>0</v>
      </c>
      <c r="BF685" s="155">
        <f>IF(N685="znížená",J685,0)</f>
        <v>0</v>
      </c>
      <c r="BG685" s="155">
        <f>IF(N685="zákl. prenesená",J685,0)</f>
        <v>0</v>
      </c>
      <c r="BH685" s="155">
        <f>IF(N685="zníž. prenesená",J685,0)</f>
        <v>0</v>
      </c>
      <c r="BI685" s="155">
        <f>IF(N685="nulová",J685,0)</f>
        <v>0</v>
      </c>
      <c r="BJ685" s="17" t="s">
        <v>118</v>
      </c>
      <c r="BK685" s="155">
        <f>ROUND(I685*H685,2)</f>
        <v>0</v>
      </c>
      <c r="BL685" s="17" t="s">
        <v>258</v>
      </c>
      <c r="BM685" s="154" t="s">
        <v>1171</v>
      </c>
    </row>
    <row r="686" spans="2:65" s="11" customFormat="1" ht="22.75" customHeight="1">
      <c r="B686" s="130"/>
      <c r="D686" s="131" t="s">
        <v>74</v>
      </c>
      <c r="E686" s="139" t="s">
        <v>1172</v>
      </c>
      <c r="F686" s="139" t="s">
        <v>1173</v>
      </c>
      <c r="I686" s="133"/>
      <c r="J686" s="140">
        <f>BK686</f>
        <v>0</v>
      </c>
      <c r="L686" s="130"/>
      <c r="M686" s="134"/>
      <c r="P686" s="135">
        <f>SUM(P687:P701)</f>
        <v>0</v>
      </c>
      <c r="R686" s="135">
        <f>SUM(R687:R701)</f>
        <v>26.738148819999999</v>
      </c>
      <c r="T686" s="136">
        <f>SUM(T687:T701)</f>
        <v>0</v>
      </c>
      <c r="AR686" s="131" t="s">
        <v>118</v>
      </c>
      <c r="AT686" s="137" t="s">
        <v>74</v>
      </c>
      <c r="AU686" s="137" t="s">
        <v>83</v>
      </c>
      <c r="AY686" s="131" t="s">
        <v>177</v>
      </c>
      <c r="BK686" s="138">
        <f>SUM(BK687:BK701)</f>
        <v>0</v>
      </c>
    </row>
    <row r="687" spans="2:65" s="1" customFormat="1" ht="24.25" customHeight="1">
      <c r="B687" s="141"/>
      <c r="C687" s="142" t="s">
        <v>1174</v>
      </c>
      <c r="D687" s="142" t="s">
        <v>179</v>
      </c>
      <c r="E687" s="143" t="s">
        <v>1175</v>
      </c>
      <c r="F687" s="144" t="s">
        <v>1176</v>
      </c>
      <c r="G687" s="145" t="s">
        <v>401</v>
      </c>
      <c r="H687" s="146">
        <v>401.05</v>
      </c>
      <c r="I687" s="147"/>
      <c r="J687" s="148">
        <f>ROUND(I687*H687,2)</f>
        <v>0</v>
      </c>
      <c r="K687" s="149"/>
      <c r="L687" s="32"/>
      <c r="M687" s="150" t="s">
        <v>1</v>
      </c>
      <c r="N687" s="151" t="s">
        <v>41</v>
      </c>
      <c r="P687" s="152">
        <f>O687*H687</f>
        <v>0</v>
      </c>
      <c r="Q687" s="152">
        <v>7.5700000000000003E-3</v>
      </c>
      <c r="R687" s="152">
        <f>Q687*H687</f>
        <v>3.0359485000000004</v>
      </c>
      <c r="S687" s="152">
        <v>0</v>
      </c>
      <c r="T687" s="153">
        <f>S687*H687</f>
        <v>0</v>
      </c>
      <c r="AR687" s="154" t="s">
        <v>258</v>
      </c>
      <c r="AT687" s="154" t="s">
        <v>179</v>
      </c>
      <c r="AU687" s="154" t="s">
        <v>118</v>
      </c>
      <c r="AY687" s="17" t="s">
        <v>177</v>
      </c>
      <c r="BE687" s="155">
        <f>IF(N687="základná",J687,0)</f>
        <v>0</v>
      </c>
      <c r="BF687" s="155">
        <f>IF(N687="znížená",J687,0)</f>
        <v>0</v>
      </c>
      <c r="BG687" s="155">
        <f>IF(N687="zákl. prenesená",J687,0)</f>
        <v>0</v>
      </c>
      <c r="BH687" s="155">
        <f>IF(N687="zníž. prenesená",J687,0)</f>
        <v>0</v>
      </c>
      <c r="BI687" s="155">
        <f>IF(N687="nulová",J687,0)</f>
        <v>0</v>
      </c>
      <c r="BJ687" s="17" t="s">
        <v>118</v>
      </c>
      <c r="BK687" s="155">
        <f>ROUND(I687*H687,2)</f>
        <v>0</v>
      </c>
      <c r="BL687" s="17" t="s">
        <v>258</v>
      </c>
      <c r="BM687" s="154" t="s">
        <v>1177</v>
      </c>
    </row>
    <row r="688" spans="2:65" s="12" customFormat="1" ht="12">
      <c r="B688" s="156"/>
      <c r="D688" s="157" t="s">
        <v>185</v>
      </c>
      <c r="E688" s="158" t="s">
        <v>1</v>
      </c>
      <c r="F688" s="159" t="s">
        <v>1178</v>
      </c>
      <c r="H688" s="160">
        <v>161.30000000000001</v>
      </c>
      <c r="I688" s="161"/>
      <c r="L688" s="156"/>
      <c r="M688" s="162"/>
      <c r="T688" s="163"/>
      <c r="AT688" s="158" t="s">
        <v>185</v>
      </c>
      <c r="AU688" s="158" t="s">
        <v>118</v>
      </c>
      <c r="AV688" s="12" t="s">
        <v>118</v>
      </c>
      <c r="AW688" s="12" t="s">
        <v>30</v>
      </c>
      <c r="AX688" s="12" t="s">
        <v>75</v>
      </c>
      <c r="AY688" s="158" t="s">
        <v>177</v>
      </c>
    </row>
    <row r="689" spans="2:65" s="12" customFormat="1" ht="12">
      <c r="B689" s="156"/>
      <c r="D689" s="157" t="s">
        <v>185</v>
      </c>
      <c r="E689" s="158" t="s">
        <v>1</v>
      </c>
      <c r="F689" s="159" t="s">
        <v>1179</v>
      </c>
      <c r="H689" s="160">
        <v>239.75</v>
      </c>
      <c r="I689" s="161"/>
      <c r="L689" s="156"/>
      <c r="M689" s="162"/>
      <c r="T689" s="163"/>
      <c r="AT689" s="158" t="s">
        <v>185</v>
      </c>
      <c r="AU689" s="158" t="s">
        <v>118</v>
      </c>
      <c r="AV689" s="12" t="s">
        <v>118</v>
      </c>
      <c r="AW689" s="12" t="s">
        <v>30</v>
      </c>
      <c r="AX689" s="12" t="s">
        <v>75</v>
      </c>
      <c r="AY689" s="158" t="s">
        <v>177</v>
      </c>
    </row>
    <row r="690" spans="2:65" s="13" customFormat="1" ht="12">
      <c r="B690" s="167"/>
      <c r="D690" s="157" t="s">
        <v>185</v>
      </c>
      <c r="E690" s="168" t="s">
        <v>1</v>
      </c>
      <c r="F690" s="169" t="s">
        <v>251</v>
      </c>
      <c r="H690" s="170">
        <v>401.05</v>
      </c>
      <c r="I690" s="171"/>
      <c r="L690" s="167"/>
      <c r="M690" s="172"/>
      <c r="T690" s="173"/>
      <c r="AT690" s="168" t="s">
        <v>185</v>
      </c>
      <c r="AU690" s="168" t="s">
        <v>118</v>
      </c>
      <c r="AV690" s="13" t="s">
        <v>183</v>
      </c>
      <c r="AW690" s="13" t="s">
        <v>30</v>
      </c>
      <c r="AX690" s="13" t="s">
        <v>83</v>
      </c>
      <c r="AY690" s="168" t="s">
        <v>177</v>
      </c>
    </row>
    <row r="691" spans="2:65" s="1" customFormat="1" ht="24.25" customHeight="1">
      <c r="B691" s="141"/>
      <c r="C691" s="187" t="s">
        <v>1180</v>
      </c>
      <c r="D691" s="187" t="s">
        <v>478</v>
      </c>
      <c r="E691" s="188" t="s">
        <v>1181</v>
      </c>
      <c r="F691" s="189" t="s">
        <v>1182</v>
      </c>
      <c r="G691" s="190" t="s">
        <v>116</v>
      </c>
      <c r="H691" s="191">
        <v>81.813999999999993</v>
      </c>
      <c r="I691" s="192"/>
      <c r="J691" s="193">
        <f>ROUND(I691*H691,2)</f>
        <v>0</v>
      </c>
      <c r="K691" s="194"/>
      <c r="L691" s="195"/>
      <c r="M691" s="196" t="s">
        <v>1</v>
      </c>
      <c r="N691" s="197" t="s">
        <v>41</v>
      </c>
      <c r="P691" s="152">
        <f>O691*H691</f>
        <v>0</v>
      </c>
      <c r="Q691" s="152">
        <v>2.1479999999999999E-2</v>
      </c>
      <c r="R691" s="152">
        <f>Q691*H691</f>
        <v>1.7573647199999998</v>
      </c>
      <c r="S691" s="152">
        <v>0</v>
      </c>
      <c r="T691" s="153">
        <f>S691*H691</f>
        <v>0</v>
      </c>
      <c r="AR691" s="154" t="s">
        <v>355</v>
      </c>
      <c r="AT691" s="154" t="s">
        <v>478</v>
      </c>
      <c r="AU691" s="154" t="s">
        <v>118</v>
      </c>
      <c r="AY691" s="17" t="s">
        <v>177</v>
      </c>
      <c r="BE691" s="155">
        <f>IF(N691="základná",J691,0)</f>
        <v>0</v>
      </c>
      <c r="BF691" s="155">
        <f>IF(N691="znížená",J691,0)</f>
        <v>0</v>
      </c>
      <c r="BG691" s="155">
        <f>IF(N691="zákl. prenesená",J691,0)</f>
        <v>0</v>
      </c>
      <c r="BH691" s="155">
        <f>IF(N691="zníž. prenesená",J691,0)</f>
        <v>0</v>
      </c>
      <c r="BI691" s="155">
        <f>IF(N691="nulová",J691,0)</f>
        <v>0</v>
      </c>
      <c r="BJ691" s="17" t="s">
        <v>118</v>
      </c>
      <c r="BK691" s="155">
        <f>ROUND(I691*H691,2)</f>
        <v>0</v>
      </c>
      <c r="BL691" s="17" t="s">
        <v>258</v>
      </c>
      <c r="BM691" s="154" t="s">
        <v>1183</v>
      </c>
    </row>
    <row r="692" spans="2:65" s="12" customFormat="1" ht="12">
      <c r="B692" s="156"/>
      <c r="D692" s="157" t="s">
        <v>185</v>
      </c>
      <c r="F692" s="159" t="s">
        <v>1184</v>
      </c>
      <c r="H692" s="160">
        <v>81.813999999999993</v>
      </c>
      <c r="I692" s="161"/>
      <c r="L692" s="156"/>
      <c r="M692" s="162"/>
      <c r="T692" s="163"/>
      <c r="AT692" s="158" t="s">
        <v>185</v>
      </c>
      <c r="AU692" s="158" t="s">
        <v>118</v>
      </c>
      <c r="AV692" s="12" t="s">
        <v>118</v>
      </c>
      <c r="AW692" s="12" t="s">
        <v>3</v>
      </c>
      <c r="AX692" s="12" t="s">
        <v>83</v>
      </c>
      <c r="AY692" s="158" t="s">
        <v>177</v>
      </c>
    </row>
    <row r="693" spans="2:65" s="1" customFormat="1" ht="24.25" customHeight="1">
      <c r="B693" s="141"/>
      <c r="C693" s="142" t="s">
        <v>1185</v>
      </c>
      <c r="D693" s="142" t="s">
        <v>179</v>
      </c>
      <c r="E693" s="143" t="s">
        <v>1186</v>
      </c>
      <c r="F693" s="144" t="s">
        <v>1187</v>
      </c>
      <c r="G693" s="145" t="s">
        <v>116</v>
      </c>
      <c r="H693" s="146">
        <v>854.23</v>
      </c>
      <c r="I693" s="147"/>
      <c r="J693" s="148">
        <f>ROUND(I693*H693,2)</f>
        <v>0</v>
      </c>
      <c r="K693" s="149"/>
      <c r="L693" s="32"/>
      <c r="M693" s="150" t="s">
        <v>1</v>
      </c>
      <c r="N693" s="151" t="s">
        <v>41</v>
      </c>
      <c r="P693" s="152">
        <f>O693*H693</f>
        <v>0</v>
      </c>
      <c r="Q693" s="152">
        <v>3.7799999999999999E-3</v>
      </c>
      <c r="R693" s="152">
        <f>Q693*H693</f>
        <v>3.2289894000000001</v>
      </c>
      <c r="S693" s="152">
        <v>0</v>
      </c>
      <c r="T693" s="153">
        <f>S693*H693</f>
        <v>0</v>
      </c>
      <c r="AR693" s="154" t="s">
        <v>258</v>
      </c>
      <c r="AT693" s="154" t="s">
        <v>179</v>
      </c>
      <c r="AU693" s="154" t="s">
        <v>118</v>
      </c>
      <c r="AY693" s="17" t="s">
        <v>177</v>
      </c>
      <c r="BE693" s="155">
        <f>IF(N693="základná",J693,0)</f>
        <v>0</v>
      </c>
      <c r="BF693" s="155">
        <f>IF(N693="znížená",J693,0)</f>
        <v>0</v>
      </c>
      <c r="BG693" s="155">
        <f>IF(N693="zákl. prenesená",J693,0)</f>
        <v>0</v>
      </c>
      <c r="BH693" s="155">
        <f>IF(N693="zníž. prenesená",J693,0)</f>
        <v>0</v>
      </c>
      <c r="BI693" s="155">
        <f>IF(N693="nulová",J693,0)</f>
        <v>0</v>
      </c>
      <c r="BJ693" s="17" t="s">
        <v>118</v>
      </c>
      <c r="BK693" s="155">
        <f>ROUND(I693*H693,2)</f>
        <v>0</v>
      </c>
      <c r="BL693" s="17" t="s">
        <v>258</v>
      </c>
      <c r="BM693" s="154" t="s">
        <v>1188</v>
      </c>
    </row>
    <row r="694" spans="2:65" s="12" customFormat="1" ht="36">
      <c r="B694" s="156"/>
      <c r="D694" s="157" t="s">
        <v>185</v>
      </c>
      <c r="E694" s="158" t="s">
        <v>1</v>
      </c>
      <c r="F694" s="159" t="s">
        <v>1189</v>
      </c>
      <c r="H694" s="160">
        <v>428.23</v>
      </c>
      <c r="I694" s="161"/>
      <c r="L694" s="156"/>
      <c r="M694" s="162"/>
      <c r="T694" s="163"/>
      <c r="AT694" s="158" t="s">
        <v>185</v>
      </c>
      <c r="AU694" s="158" t="s">
        <v>118</v>
      </c>
      <c r="AV694" s="12" t="s">
        <v>118</v>
      </c>
      <c r="AW694" s="12" t="s">
        <v>30</v>
      </c>
      <c r="AX694" s="12" t="s">
        <v>75</v>
      </c>
      <c r="AY694" s="158" t="s">
        <v>177</v>
      </c>
    </row>
    <row r="695" spans="2:65" s="15" customFormat="1" ht="12">
      <c r="B695" s="180"/>
      <c r="D695" s="157" t="s">
        <v>185</v>
      </c>
      <c r="E695" s="181" t="s">
        <v>126</v>
      </c>
      <c r="F695" s="182" t="s">
        <v>314</v>
      </c>
      <c r="H695" s="183">
        <v>428.23</v>
      </c>
      <c r="I695" s="184"/>
      <c r="L695" s="180"/>
      <c r="M695" s="185"/>
      <c r="T695" s="186"/>
      <c r="AT695" s="181" t="s">
        <v>185</v>
      </c>
      <c r="AU695" s="181" t="s">
        <v>118</v>
      </c>
      <c r="AV695" s="15" t="s">
        <v>191</v>
      </c>
      <c r="AW695" s="15" t="s">
        <v>30</v>
      </c>
      <c r="AX695" s="15" t="s">
        <v>75</v>
      </c>
      <c r="AY695" s="181" t="s">
        <v>177</v>
      </c>
    </row>
    <row r="696" spans="2:65" s="12" customFormat="1" ht="36">
      <c r="B696" s="156"/>
      <c r="D696" s="157" t="s">
        <v>185</v>
      </c>
      <c r="E696" s="158" t="s">
        <v>1</v>
      </c>
      <c r="F696" s="159" t="s">
        <v>1190</v>
      </c>
      <c r="H696" s="160">
        <v>426</v>
      </c>
      <c r="I696" s="161"/>
      <c r="L696" s="156"/>
      <c r="M696" s="162"/>
      <c r="T696" s="163"/>
      <c r="AT696" s="158" t="s">
        <v>185</v>
      </c>
      <c r="AU696" s="158" t="s">
        <v>118</v>
      </c>
      <c r="AV696" s="12" t="s">
        <v>118</v>
      </c>
      <c r="AW696" s="12" t="s">
        <v>30</v>
      </c>
      <c r="AX696" s="12" t="s">
        <v>75</v>
      </c>
      <c r="AY696" s="158" t="s">
        <v>177</v>
      </c>
    </row>
    <row r="697" spans="2:65" s="15" customFormat="1" ht="12">
      <c r="B697" s="180"/>
      <c r="D697" s="157" t="s">
        <v>185</v>
      </c>
      <c r="E697" s="181" t="s">
        <v>129</v>
      </c>
      <c r="F697" s="182" t="s">
        <v>314</v>
      </c>
      <c r="H697" s="183">
        <v>426</v>
      </c>
      <c r="I697" s="184"/>
      <c r="L697" s="180"/>
      <c r="M697" s="185"/>
      <c r="T697" s="186"/>
      <c r="AT697" s="181" t="s">
        <v>185</v>
      </c>
      <c r="AU697" s="181" t="s">
        <v>118</v>
      </c>
      <c r="AV697" s="15" t="s">
        <v>191</v>
      </c>
      <c r="AW697" s="15" t="s">
        <v>30</v>
      </c>
      <c r="AX697" s="15" t="s">
        <v>75</v>
      </c>
      <c r="AY697" s="181" t="s">
        <v>177</v>
      </c>
    </row>
    <row r="698" spans="2:65" s="13" customFormat="1" ht="12">
      <c r="B698" s="167"/>
      <c r="D698" s="157" t="s">
        <v>185</v>
      </c>
      <c r="E698" s="168" t="s">
        <v>1</v>
      </c>
      <c r="F698" s="169" t="s">
        <v>251</v>
      </c>
      <c r="H698" s="170">
        <v>854.23</v>
      </c>
      <c r="I698" s="171"/>
      <c r="L698" s="167"/>
      <c r="M698" s="172"/>
      <c r="T698" s="173"/>
      <c r="AT698" s="168" t="s">
        <v>185</v>
      </c>
      <c r="AU698" s="168" t="s">
        <v>118</v>
      </c>
      <c r="AV698" s="13" t="s">
        <v>183</v>
      </c>
      <c r="AW698" s="13" t="s">
        <v>30</v>
      </c>
      <c r="AX698" s="13" t="s">
        <v>83</v>
      </c>
      <c r="AY698" s="168" t="s">
        <v>177</v>
      </c>
    </row>
    <row r="699" spans="2:65" s="1" customFormat="1" ht="24.25" customHeight="1">
      <c r="B699" s="141"/>
      <c r="C699" s="187" t="s">
        <v>1191</v>
      </c>
      <c r="D699" s="187" t="s">
        <v>478</v>
      </c>
      <c r="E699" s="188" t="s">
        <v>1181</v>
      </c>
      <c r="F699" s="189" t="s">
        <v>1182</v>
      </c>
      <c r="G699" s="190" t="s">
        <v>116</v>
      </c>
      <c r="H699" s="191">
        <v>871.31500000000005</v>
      </c>
      <c r="I699" s="192"/>
      <c r="J699" s="193">
        <f>ROUND(I699*H699,2)</f>
        <v>0</v>
      </c>
      <c r="K699" s="194"/>
      <c r="L699" s="195"/>
      <c r="M699" s="196" t="s">
        <v>1</v>
      </c>
      <c r="N699" s="197" t="s">
        <v>41</v>
      </c>
      <c r="P699" s="152">
        <f>O699*H699</f>
        <v>0</v>
      </c>
      <c r="Q699" s="152">
        <v>2.1479999999999999E-2</v>
      </c>
      <c r="R699" s="152">
        <f>Q699*H699</f>
        <v>18.715846200000001</v>
      </c>
      <c r="S699" s="152">
        <v>0</v>
      </c>
      <c r="T699" s="153">
        <f>S699*H699</f>
        <v>0</v>
      </c>
      <c r="AR699" s="154" t="s">
        <v>355</v>
      </c>
      <c r="AT699" s="154" t="s">
        <v>478</v>
      </c>
      <c r="AU699" s="154" t="s">
        <v>118</v>
      </c>
      <c r="AY699" s="17" t="s">
        <v>177</v>
      </c>
      <c r="BE699" s="155">
        <f>IF(N699="základná",J699,0)</f>
        <v>0</v>
      </c>
      <c r="BF699" s="155">
        <f>IF(N699="znížená",J699,0)</f>
        <v>0</v>
      </c>
      <c r="BG699" s="155">
        <f>IF(N699="zákl. prenesená",J699,0)</f>
        <v>0</v>
      </c>
      <c r="BH699" s="155">
        <f>IF(N699="zníž. prenesená",J699,0)</f>
        <v>0</v>
      </c>
      <c r="BI699" s="155">
        <f>IF(N699="nulová",J699,0)</f>
        <v>0</v>
      </c>
      <c r="BJ699" s="17" t="s">
        <v>118</v>
      </c>
      <c r="BK699" s="155">
        <f>ROUND(I699*H699,2)</f>
        <v>0</v>
      </c>
      <c r="BL699" s="17" t="s">
        <v>258</v>
      </c>
      <c r="BM699" s="154" t="s">
        <v>1192</v>
      </c>
    </row>
    <row r="700" spans="2:65" s="12" customFormat="1" ht="12">
      <c r="B700" s="156"/>
      <c r="D700" s="157" t="s">
        <v>185</v>
      </c>
      <c r="F700" s="159" t="s">
        <v>1193</v>
      </c>
      <c r="H700" s="160">
        <v>871.31500000000005</v>
      </c>
      <c r="I700" s="161"/>
      <c r="L700" s="156"/>
      <c r="M700" s="162"/>
      <c r="T700" s="163"/>
      <c r="AT700" s="158" t="s">
        <v>185</v>
      </c>
      <c r="AU700" s="158" t="s">
        <v>118</v>
      </c>
      <c r="AV700" s="12" t="s">
        <v>118</v>
      </c>
      <c r="AW700" s="12" t="s">
        <v>3</v>
      </c>
      <c r="AX700" s="12" t="s">
        <v>83</v>
      </c>
      <c r="AY700" s="158" t="s">
        <v>177</v>
      </c>
    </row>
    <row r="701" spans="2:65" s="1" customFormat="1" ht="24.25" customHeight="1">
      <c r="B701" s="141"/>
      <c r="C701" s="142" t="s">
        <v>1194</v>
      </c>
      <c r="D701" s="142" t="s">
        <v>179</v>
      </c>
      <c r="E701" s="143" t="s">
        <v>1195</v>
      </c>
      <c r="F701" s="144" t="s">
        <v>1196</v>
      </c>
      <c r="G701" s="145" t="s">
        <v>809</v>
      </c>
      <c r="H701" s="147"/>
      <c r="I701" s="147"/>
      <c r="J701" s="148">
        <f>ROUND(I701*H701,2)</f>
        <v>0</v>
      </c>
      <c r="K701" s="149"/>
      <c r="L701" s="32"/>
      <c r="M701" s="150" t="s">
        <v>1</v>
      </c>
      <c r="N701" s="151" t="s">
        <v>41</v>
      </c>
      <c r="P701" s="152">
        <f>O701*H701</f>
        <v>0</v>
      </c>
      <c r="Q701" s="152">
        <v>0</v>
      </c>
      <c r="R701" s="152">
        <f>Q701*H701</f>
        <v>0</v>
      </c>
      <c r="S701" s="152">
        <v>0</v>
      </c>
      <c r="T701" s="153">
        <f>S701*H701</f>
        <v>0</v>
      </c>
      <c r="AR701" s="154" t="s">
        <v>258</v>
      </c>
      <c r="AT701" s="154" t="s">
        <v>179</v>
      </c>
      <c r="AU701" s="154" t="s">
        <v>118</v>
      </c>
      <c r="AY701" s="17" t="s">
        <v>177</v>
      </c>
      <c r="BE701" s="155">
        <f>IF(N701="základná",J701,0)</f>
        <v>0</v>
      </c>
      <c r="BF701" s="155">
        <f>IF(N701="znížená",J701,0)</f>
        <v>0</v>
      </c>
      <c r="BG701" s="155">
        <f>IF(N701="zákl. prenesená",J701,0)</f>
        <v>0</v>
      </c>
      <c r="BH701" s="155">
        <f>IF(N701="zníž. prenesená",J701,0)</f>
        <v>0</v>
      </c>
      <c r="BI701" s="155">
        <f>IF(N701="nulová",J701,0)</f>
        <v>0</v>
      </c>
      <c r="BJ701" s="17" t="s">
        <v>118</v>
      </c>
      <c r="BK701" s="155">
        <f>ROUND(I701*H701,2)</f>
        <v>0</v>
      </c>
      <c r="BL701" s="17" t="s">
        <v>258</v>
      </c>
      <c r="BM701" s="154" t="s">
        <v>1197</v>
      </c>
    </row>
    <row r="702" spans="2:65" s="11" customFormat="1" ht="22.75" customHeight="1">
      <c r="B702" s="130"/>
      <c r="D702" s="131" t="s">
        <v>74</v>
      </c>
      <c r="E702" s="139" t="s">
        <v>1198</v>
      </c>
      <c r="F702" s="139" t="s">
        <v>1199</v>
      </c>
      <c r="I702" s="133"/>
      <c r="J702" s="140">
        <f>BK702</f>
        <v>0</v>
      </c>
      <c r="L702" s="130"/>
      <c r="M702" s="134"/>
      <c r="P702" s="135">
        <f>SUM(P703:P718)</f>
        <v>0</v>
      </c>
      <c r="R702" s="135">
        <f>SUM(R703:R718)</f>
        <v>7.1792333199999998</v>
      </c>
      <c r="T702" s="136">
        <f>SUM(T703:T718)</f>
        <v>0</v>
      </c>
      <c r="AR702" s="131" t="s">
        <v>118</v>
      </c>
      <c r="AT702" s="137" t="s">
        <v>74</v>
      </c>
      <c r="AU702" s="137" t="s">
        <v>83</v>
      </c>
      <c r="AY702" s="131" t="s">
        <v>177</v>
      </c>
      <c r="BK702" s="138">
        <f>SUM(BK703:BK718)</f>
        <v>0</v>
      </c>
    </row>
    <row r="703" spans="2:65" s="1" customFormat="1" ht="24.25" customHeight="1">
      <c r="B703" s="141"/>
      <c r="C703" s="142" t="s">
        <v>1200</v>
      </c>
      <c r="D703" s="142" t="s">
        <v>179</v>
      </c>
      <c r="E703" s="143" t="s">
        <v>1201</v>
      </c>
      <c r="F703" s="144" t="s">
        <v>1202</v>
      </c>
      <c r="G703" s="145" t="s">
        <v>116</v>
      </c>
      <c r="H703" s="146">
        <v>323.82100000000003</v>
      </c>
      <c r="I703" s="147"/>
      <c r="J703" s="148">
        <f>ROUND(I703*H703,2)</f>
        <v>0</v>
      </c>
      <c r="K703" s="149"/>
      <c r="L703" s="32"/>
      <c r="M703" s="150" t="s">
        <v>1</v>
      </c>
      <c r="N703" s="151" t="s">
        <v>41</v>
      </c>
      <c r="P703" s="152">
        <f>O703*H703</f>
        <v>0</v>
      </c>
      <c r="Q703" s="152">
        <v>3.2799999999999999E-3</v>
      </c>
      <c r="R703" s="152">
        <f>Q703*H703</f>
        <v>1.0621328800000001</v>
      </c>
      <c r="S703" s="152">
        <v>0</v>
      </c>
      <c r="T703" s="153">
        <f>S703*H703</f>
        <v>0</v>
      </c>
      <c r="AR703" s="154" t="s">
        <v>258</v>
      </c>
      <c r="AT703" s="154" t="s">
        <v>179</v>
      </c>
      <c r="AU703" s="154" t="s">
        <v>118</v>
      </c>
      <c r="AY703" s="17" t="s">
        <v>177</v>
      </c>
      <c r="BE703" s="155">
        <f>IF(N703="základná",J703,0)</f>
        <v>0</v>
      </c>
      <c r="BF703" s="155">
        <f>IF(N703="znížená",J703,0)</f>
        <v>0</v>
      </c>
      <c r="BG703" s="155">
        <f>IF(N703="zákl. prenesená",J703,0)</f>
        <v>0</v>
      </c>
      <c r="BH703" s="155">
        <f>IF(N703="zníž. prenesená",J703,0)</f>
        <v>0</v>
      </c>
      <c r="BI703" s="155">
        <f>IF(N703="nulová",J703,0)</f>
        <v>0</v>
      </c>
      <c r="BJ703" s="17" t="s">
        <v>118</v>
      </c>
      <c r="BK703" s="155">
        <f>ROUND(I703*H703,2)</f>
        <v>0</v>
      </c>
      <c r="BL703" s="17" t="s">
        <v>258</v>
      </c>
      <c r="BM703" s="154" t="s">
        <v>1203</v>
      </c>
    </row>
    <row r="704" spans="2:65" s="12" customFormat="1" ht="12">
      <c r="B704" s="156"/>
      <c r="D704" s="157" t="s">
        <v>185</v>
      </c>
      <c r="E704" s="158" t="s">
        <v>1</v>
      </c>
      <c r="F704" s="159" t="s">
        <v>1204</v>
      </c>
      <c r="H704" s="160">
        <v>16.582000000000001</v>
      </c>
      <c r="I704" s="161"/>
      <c r="L704" s="156"/>
      <c r="M704" s="162"/>
      <c r="T704" s="163"/>
      <c r="AT704" s="158" t="s">
        <v>185</v>
      </c>
      <c r="AU704" s="158" t="s">
        <v>118</v>
      </c>
      <c r="AV704" s="12" t="s">
        <v>118</v>
      </c>
      <c r="AW704" s="12" t="s">
        <v>30</v>
      </c>
      <c r="AX704" s="12" t="s">
        <v>75</v>
      </c>
      <c r="AY704" s="158" t="s">
        <v>177</v>
      </c>
    </row>
    <row r="705" spans="2:65" s="12" customFormat="1" ht="24">
      <c r="B705" s="156"/>
      <c r="D705" s="157" t="s">
        <v>185</v>
      </c>
      <c r="E705" s="158" t="s">
        <v>1</v>
      </c>
      <c r="F705" s="159" t="s">
        <v>1205</v>
      </c>
      <c r="H705" s="160">
        <v>43.244999999999997</v>
      </c>
      <c r="I705" s="161"/>
      <c r="L705" s="156"/>
      <c r="M705" s="162"/>
      <c r="T705" s="163"/>
      <c r="AT705" s="158" t="s">
        <v>185</v>
      </c>
      <c r="AU705" s="158" t="s">
        <v>118</v>
      </c>
      <c r="AV705" s="12" t="s">
        <v>118</v>
      </c>
      <c r="AW705" s="12" t="s">
        <v>30</v>
      </c>
      <c r="AX705" s="12" t="s">
        <v>75</v>
      </c>
      <c r="AY705" s="158" t="s">
        <v>177</v>
      </c>
    </row>
    <row r="706" spans="2:65" s="12" customFormat="1" ht="24">
      <c r="B706" s="156"/>
      <c r="D706" s="157" t="s">
        <v>185</v>
      </c>
      <c r="E706" s="158" t="s">
        <v>1</v>
      </c>
      <c r="F706" s="159" t="s">
        <v>1206</v>
      </c>
      <c r="H706" s="160">
        <v>36.901000000000003</v>
      </c>
      <c r="I706" s="161"/>
      <c r="L706" s="156"/>
      <c r="M706" s="162"/>
      <c r="T706" s="163"/>
      <c r="AT706" s="158" t="s">
        <v>185</v>
      </c>
      <c r="AU706" s="158" t="s">
        <v>118</v>
      </c>
      <c r="AV706" s="12" t="s">
        <v>118</v>
      </c>
      <c r="AW706" s="12" t="s">
        <v>30</v>
      </c>
      <c r="AX706" s="12" t="s">
        <v>75</v>
      </c>
      <c r="AY706" s="158" t="s">
        <v>177</v>
      </c>
    </row>
    <row r="707" spans="2:65" s="12" customFormat="1" ht="24">
      <c r="B707" s="156"/>
      <c r="D707" s="157" t="s">
        <v>185</v>
      </c>
      <c r="E707" s="158" t="s">
        <v>1</v>
      </c>
      <c r="F707" s="159" t="s">
        <v>1207</v>
      </c>
      <c r="H707" s="160">
        <v>48.942</v>
      </c>
      <c r="I707" s="161"/>
      <c r="L707" s="156"/>
      <c r="M707" s="162"/>
      <c r="T707" s="163"/>
      <c r="AT707" s="158" t="s">
        <v>185</v>
      </c>
      <c r="AU707" s="158" t="s">
        <v>118</v>
      </c>
      <c r="AV707" s="12" t="s">
        <v>118</v>
      </c>
      <c r="AW707" s="12" t="s">
        <v>30</v>
      </c>
      <c r="AX707" s="12" t="s">
        <v>75</v>
      </c>
      <c r="AY707" s="158" t="s">
        <v>177</v>
      </c>
    </row>
    <row r="708" spans="2:65" s="12" customFormat="1" ht="24">
      <c r="B708" s="156"/>
      <c r="D708" s="157" t="s">
        <v>185</v>
      </c>
      <c r="E708" s="158" t="s">
        <v>1</v>
      </c>
      <c r="F708" s="159" t="s">
        <v>1208</v>
      </c>
      <c r="H708" s="160">
        <v>24.728999999999999</v>
      </c>
      <c r="I708" s="161"/>
      <c r="L708" s="156"/>
      <c r="M708" s="162"/>
      <c r="T708" s="163"/>
      <c r="AT708" s="158" t="s">
        <v>185</v>
      </c>
      <c r="AU708" s="158" t="s">
        <v>118</v>
      </c>
      <c r="AV708" s="12" t="s">
        <v>118</v>
      </c>
      <c r="AW708" s="12" t="s">
        <v>30</v>
      </c>
      <c r="AX708" s="12" t="s">
        <v>75</v>
      </c>
      <c r="AY708" s="158" t="s">
        <v>177</v>
      </c>
    </row>
    <row r="709" spans="2:65" s="12" customFormat="1" ht="12">
      <c r="B709" s="156"/>
      <c r="D709" s="157" t="s">
        <v>185</v>
      </c>
      <c r="E709" s="158" t="s">
        <v>1</v>
      </c>
      <c r="F709" s="159" t="s">
        <v>1209</v>
      </c>
      <c r="H709" s="160">
        <v>9.7859999999999996</v>
      </c>
      <c r="I709" s="161"/>
      <c r="L709" s="156"/>
      <c r="M709" s="162"/>
      <c r="T709" s="163"/>
      <c r="AT709" s="158" t="s">
        <v>185</v>
      </c>
      <c r="AU709" s="158" t="s">
        <v>118</v>
      </c>
      <c r="AV709" s="12" t="s">
        <v>118</v>
      </c>
      <c r="AW709" s="12" t="s">
        <v>30</v>
      </c>
      <c r="AX709" s="12" t="s">
        <v>75</v>
      </c>
      <c r="AY709" s="158" t="s">
        <v>177</v>
      </c>
    </row>
    <row r="710" spans="2:65" s="12" customFormat="1" ht="12">
      <c r="B710" s="156"/>
      <c r="D710" s="157" t="s">
        <v>185</v>
      </c>
      <c r="E710" s="158" t="s">
        <v>1</v>
      </c>
      <c r="F710" s="159" t="s">
        <v>1210</v>
      </c>
      <c r="H710" s="160">
        <v>62.405999999999999</v>
      </c>
      <c r="I710" s="161"/>
      <c r="L710" s="156"/>
      <c r="M710" s="162"/>
      <c r="T710" s="163"/>
      <c r="AT710" s="158" t="s">
        <v>185</v>
      </c>
      <c r="AU710" s="158" t="s">
        <v>118</v>
      </c>
      <c r="AV710" s="12" t="s">
        <v>118</v>
      </c>
      <c r="AW710" s="12" t="s">
        <v>30</v>
      </c>
      <c r="AX710" s="12" t="s">
        <v>75</v>
      </c>
      <c r="AY710" s="158" t="s">
        <v>177</v>
      </c>
    </row>
    <row r="711" spans="2:65" s="12" customFormat="1" ht="12">
      <c r="B711" s="156"/>
      <c r="D711" s="157" t="s">
        <v>185</v>
      </c>
      <c r="E711" s="158" t="s">
        <v>1</v>
      </c>
      <c r="F711" s="159" t="s">
        <v>1211</v>
      </c>
      <c r="H711" s="160">
        <v>56.862000000000002</v>
      </c>
      <c r="I711" s="161"/>
      <c r="L711" s="156"/>
      <c r="M711" s="162"/>
      <c r="T711" s="163"/>
      <c r="AT711" s="158" t="s">
        <v>185</v>
      </c>
      <c r="AU711" s="158" t="s">
        <v>118</v>
      </c>
      <c r="AV711" s="12" t="s">
        <v>118</v>
      </c>
      <c r="AW711" s="12" t="s">
        <v>30</v>
      </c>
      <c r="AX711" s="12" t="s">
        <v>75</v>
      </c>
      <c r="AY711" s="158" t="s">
        <v>177</v>
      </c>
    </row>
    <row r="712" spans="2:65" s="12" customFormat="1" ht="12">
      <c r="B712" s="156"/>
      <c r="D712" s="157" t="s">
        <v>185</v>
      </c>
      <c r="E712" s="158" t="s">
        <v>1</v>
      </c>
      <c r="F712" s="159" t="s">
        <v>1212</v>
      </c>
      <c r="H712" s="160">
        <v>12.183999999999999</v>
      </c>
      <c r="I712" s="161"/>
      <c r="L712" s="156"/>
      <c r="M712" s="162"/>
      <c r="T712" s="163"/>
      <c r="AT712" s="158" t="s">
        <v>185</v>
      </c>
      <c r="AU712" s="158" t="s">
        <v>118</v>
      </c>
      <c r="AV712" s="12" t="s">
        <v>118</v>
      </c>
      <c r="AW712" s="12" t="s">
        <v>30</v>
      </c>
      <c r="AX712" s="12" t="s">
        <v>75</v>
      </c>
      <c r="AY712" s="158" t="s">
        <v>177</v>
      </c>
    </row>
    <row r="713" spans="2:65" s="12" customFormat="1" ht="12">
      <c r="B713" s="156"/>
      <c r="D713" s="157" t="s">
        <v>185</v>
      </c>
      <c r="E713" s="158" t="s">
        <v>1</v>
      </c>
      <c r="F713" s="159" t="s">
        <v>1213</v>
      </c>
      <c r="H713" s="160">
        <v>12.183999999999999</v>
      </c>
      <c r="I713" s="161"/>
      <c r="L713" s="156"/>
      <c r="M713" s="162"/>
      <c r="T713" s="163"/>
      <c r="AT713" s="158" t="s">
        <v>185</v>
      </c>
      <c r="AU713" s="158" t="s">
        <v>118</v>
      </c>
      <c r="AV713" s="12" t="s">
        <v>118</v>
      </c>
      <c r="AW713" s="12" t="s">
        <v>30</v>
      </c>
      <c r="AX713" s="12" t="s">
        <v>75</v>
      </c>
      <c r="AY713" s="158" t="s">
        <v>177</v>
      </c>
    </row>
    <row r="714" spans="2:65" s="15" customFormat="1" ht="12">
      <c r="B714" s="180"/>
      <c r="D714" s="157" t="s">
        <v>185</v>
      </c>
      <c r="E714" s="181" t="s">
        <v>115</v>
      </c>
      <c r="F714" s="182" t="s">
        <v>314</v>
      </c>
      <c r="H714" s="183">
        <v>323.82100000000003</v>
      </c>
      <c r="I714" s="184"/>
      <c r="L714" s="180"/>
      <c r="M714" s="185"/>
      <c r="T714" s="186"/>
      <c r="AT714" s="181" t="s">
        <v>185</v>
      </c>
      <c r="AU714" s="181" t="s">
        <v>118</v>
      </c>
      <c r="AV714" s="15" t="s">
        <v>191</v>
      </c>
      <c r="AW714" s="15" t="s">
        <v>30</v>
      </c>
      <c r="AX714" s="15" t="s">
        <v>75</v>
      </c>
      <c r="AY714" s="181" t="s">
        <v>177</v>
      </c>
    </row>
    <row r="715" spans="2:65" s="13" customFormat="1" ht="12">
      <c r="B715" s="167"/>
      <c r="D715" s="157" t="s">
        <v>185</v>
      </c>
      <c r="E715" s="168" t="s">
        <v>1</v>
      </c>
      <c r="F715" s="169" t="s">
        <v>251</v>
      </c>
      <c r="H715" s="170">
        <v>323.82100000000003</v>
      </c>
      <c r="I715" s="171"/>
      <c r="L715" s="167"/>
      <c r="M715" s="172"/>
      <c r="T715" s="173"/>
      <c r="AT715" s="168" t="s">
        <v>185</v>
      </c>
      <c r="AU715" s="168" t="s">
        <v>118</v>
      </c>
      <c r="AV715" s="13" t="s">
        <v>183</v>
      </c>
      <c r="AW715" s="13" t="s">
        <v>30</v>
      </c>
      <c r="AX715" s="13" t="s">
        <v>83</v>
      </c>
      <c r="AY715" s="168" t="s">
        <v>177</v>
      </c>
    </row>
    <row r="716" spans="2:65" s="1" customFormat="1" ht="21.75" customHeight="1">
      <c r="B716" s="141"/>
      <c r="C716" s="187" t="s">
        <v>1214</v>
      </c>
      <c r="D716" s="187" t="s">
        <v>478</v>
      </c>
      <c r="E716" s="188" t="s">
        <v>1215</v>
      </c>
      <c r="F716" s="189" t="s">
        <v>1216</v>
      </c>
      <c r="G716" s="190" t="s">
        <v>116</v>
      </c>
      <c r="H716" s="191">
        <v>330.29700000000003</v>
      </c>
      <c r="I716" s="192"/>
      <c r="J716" s="193">
        <f>ROUND(I716*H716,2)</f>
        <v>0</v>
      </c>
      <c r="K716" s="194"/>
      <c r="L716" s="195"/>
      <c r="M716" s="196" t="s">
        <v>1</v>
      </c>
      <c r="N716" s="197" t="s">
        <v>41</v>
      </c>
      <c r="P716" s="152">
        <f>O716*H716</f>
        <v>0</v>
      </c>
      <c r="Q716" s="152">
        <v>1.8519999999999998E-2</v>
      </c>
      <c r="R716" s="152">
        <f>Q716*H716</f>
        <v>6.1171004399999998</v>
      </c>
      <c r="S716" s="152">
        <v>0</v>
      </c>
      <c r="T716" s="153">
        <f>S716*H716</f>
        <v>0</v>
      </c>
      <c r="AR716" s="154" t="s">
        <v>355</v>
      </c>
      <c r="AT716" s="154" t="s">
        <v>478</v>
      </c>
      <c r="AU716" s="154" t="s">
        <v>118</v>
      </c>
      <c r="AY716" s="17" t="s">
        <v>177</v>
      </c>
      <c r="BE716" s="155">
        <f>IF(N716="základná",J716,0)</f>
        <v>0</v>
      </c>
      <c r="BF716" s="155">
        <f>IF(N716="znížená",J716,0)</f>
        <v>0</v>
      </c>
      <c r="BG716" s="155">
        <f>IF(N716="zákl. prenesená",J716,0)</f>
        <v>0</v>
      </c>
      <c r="BH716" s="155">
        <f>IF(N716="zníž. prenesená",J716,0)</f>
        <v>0</v>
      </c>
      <c r="BI716" s="155">
        <f>IF(N716="nulová",J716,0)</f>
        <v>0</v>
      </c>
      <c r="BJ716" s="17" t="s">
        <v>118</v>
      </c>
      <c r="BK716" s="155">
        <f>ROUND(I716*H716,2)</f>
        <v>0</v>
      </c>
      <c r="BL716" s="17" t="s">
        <v>258</v>
      </c>
      <c r="BM716" s="154" t="s">
        <v>1217</v>
      </c>
    </row>
    <row r="717" spans="2:65" s="12" customFormat="1" ht="12">
      <c r="B717" s="156"/>
      <c r="D717" s="157" t="s">
        <v>185</v>
      </c>
      <c r="F717" s="159" t="s">
        <v>1218</v>
      </c>
      <c r="H717" s="160">
        <v>330.29700000000003</v>
      </c>
      <c r="I717" s="161"/>
      <c r="L717" s="156"/>
      <c r="M717" s="162"/>
      <c r="T717" s="163"/>
      <c r="AT717" s="158" t="s">
        <v>185</v>
      </c>
      <c r="AU717" s="158" t="s">
        <v>118</v>
      </c>
      <c r="AV717" s="12" t="s">
        <v>118</v>
      </c>
      <c r="AW717" s="12" t="s">
        <v>3</v>
      </c>
      <c r="AX717" s="12" t="s">
        <v>83</v>
      </c>
      <c r="AY717" s="158" t="s">
        <v>177</v>
      </c>
    </row>
    <row r="718" spans="2:65" s="1" customFormat="1" ht="24.25" customHeight="1">
      <c r="B718" s="141"/>
      <c r="C718" s="142" t="s">
        <v>1219</v>
      </c>
      <c r="D718" s="142" t="s">
        <v>179</v>
      </c>
      <c r="E718" s="143" t="s">
        <v>1220</v>
      </c>
      <c r="F718" s="144" t="s">
        <v>1221</v>
      </c>
      <c r="G718" s="145" t="s">
        <v>809</v>
      </c>
      <c r="H718" s="147"/>
      <c r="I718" s="147"/>
      <c r="J718" s="148">
        <f>ROUND(I718*H718,2)</f>
        <v>0</v>
      </c>
      <c r="K718" s="149"/>
      <c r="L718" s="32"/>
      <c r="M718" s="150" t="s">
        <v>1</v>
      </c>
      <c r="N718" s="151" t="s">
        <v>41</v>
      </c>
      <c r="P718" s="152">
        <f>O718*H718</f>
        <v>0</v>
      </c>
      <c r="Q718" s="152">
        <v>0</v>
      </c>
      <c r="R718" s="152">
        <f>Q718*H718</f>
        <v>0</v>
      </c>
      <c r="S718" s="152">
        <v>0</v>
      </c>
      <c r="T718" s="153">
        <f>S718*H718</f>
        <v>0</v>
      </c>
      <c r="AR718" s="154" t="s">
        <v>258</v>
      </c>
      <c r="AT718" s="154" t="s">
        <v>179</v>
      </c>
      <c r="AU718" s="154" t="s">
        <v>118</v>
      </c>
      <c r="AY718" s="17" t="s">
        <v>177</v>
      </c>
      <c r="BE718" s="155">
        <f>IF(N718="základná",J718,0)</f>
        <v>0</v>
      </c>
      <c r="BF718" s="155">
        <f>IF(N718="znížená",J718,0)</f>
        <v>0</v>
      </c>
      <c r="BG718" s="155">
        <f>IF(N718="zákl. prenesená",J718,0)</f>
        <v>0</v>
      </c>
      <c r="BH718" s="155">
        <f>IF(N718="zníž. prenesená",J718,0)</f>
        <v>0</v>
      </c>
      <c r="BI718" s="155">
        <f>IF(N718="nulová",J718,0)</f>
        <v>0</v>
      </c>
      <c r="BJ718" s="17" t="s">
        <v>118</v>
      </c>
      <c r="BK718" s="155">
        <f>ROUND(I718*H718,2)</f>
        <v>0</v>
      </c>
      <c r="BL718" s="17" t="s">
        <v>258</v>
      </c>
      <c r="BM718" s="154" t="s">
        <v>1222</v>
      </c>
    </row>
    <row r="719" spans="2:65" s="11" customFormat="1" ht="22.75" customHeight="1">
      <c r="B719" s="130"/>
      <c r="D719" s="131" t="s">
        <v>74</v>
      </c>
      <c r="E719" s="139" t="s">
        <v>1223</v>
      </c>
      <c r="F719" s="139" t="s">
        <v>1224</v>
      </c>
      <c r="I719" s="133"/>
      <c r="J719" s="140">
        <f>BK719</f>
        <v>0</v>
      </c>
      <c r="L719" s="130"/>
      <c r="M719" s="134"/>
      <c r="P719" s="135">
        <f>SUM(P720:P747)</f>
        <v>0</v>
      </c>
      <c r="R719" s="135">
        <f>SUM(R720:R747)</f>
        <v>1.29951605</v>
      </c>
      <c r="T719" s="136">
        <f>SUM(T720:T747)</f>
        <v>0</v>
      </c>
      <c r="AR719" s="131" t="s">
        <v>118</v>
      </c>
      <c r="AT719" s="137" t="s">
        <v>74</v>
      </c>
      <c r="AU719" s="137" t="s">
        <v>83</v>
      </c>
      <c r="AY719" s="131" t="s">
        <v>177</v>
      </c>
      <c r="BK719" s="138">
        <f>SUM(BK720:BK747)</f>
        <v>0</v>
      </c>
    </row>
    <row r="720" spans="2:65" s="1" customFormat="1" ht="24.25" customHeight="1">
      <c r="B720" s="141"/>
      <c r="C720" s="142" t="s">
        <v>1225</v>
      </c>
      <c r="D720" s="142" t="s">
        <v>179</v>
      </c>
      <c r="E720" s="143" t="s">
        <v>1226</v>
      </c>
      <c r="F720" s="144" t="s">
        <v>1227</v>
      </c>
      <c r="G720" s="145" t="s">
        <v>116</v>
      </c>
      <c r="H720" s="146">
        <v>2365.4209999999998</v>
      </c>
      <c r="I720" s="147"/>
      <c r="J720" s="148">
        <f>ROUND(I720*H720,2)</f>
        <v>0</v>
      </c>
      <c r="K720" s="149"/>
      <c r="L720" s="32"/>
      <c r="M720" s="150" t="s">
        <v>1</v>
      </c>
      <c r="N720" s="151" t="s">
        <v>41</v>
      </c>
      <c r="P720" s="152">
        <f>O720*H720</f>
        <v>0</v>
      </c>
      <c r="Q720" s="152">
        <v>1.2999999999999999E-4</v>
      </c>
      <c r="R720" s="152">
        <f>Q720*H720</f>
        <v>0.30750472999999995</v>
      </c>
      <c r="S720" s="152">
        <v>0</v>
      </c>
      <c r="T720" s="153">
        <f>S720*H720</f>
        <v>0</v>
      </c>
      <c r="AR720" s="154" t="s">
        <v>258</v>
      </c>
      <c r="AT720" s="154" t="s">
        <v>179</v>
      </c>
      <c r="AU720" s="154" t="s">
        <v>118</v>
      </c>
      <c r="AY720" s="17" t="s">
        <v>177</v>
      </c>
      <c r="BE720" s="155">
        <f>IF(N720="základná",J720,0)</f>
        <v>0</v>
      </c>
      <c r="BF720" s="155">
        <f>IF(N720="znížená",J720,0)</f>
        <v>0</v>
      </c>
      <c r="BG720" s="155">
        <f>IF(N720="zákl. prenesená",J720,0)</f>
        <v>0</v>
      </c>
      <c r="BH720" s="155">
        <f>IF(N720="zníž. prenesená",J720,0)</f>
        <v>0</v>
      </c>
      <c r="BI720" s="155">
        <f>IF(N720="nulová",J720,0)</f>
        <v>0</v>
      </c>
      <c r="BJ720" s="17" t="s">
        <v>118</v>
      </c>
      <c r="BK720" s="155">
        <f>ROUND(I720*H720,2)</f>
        <v>0</v>
      </c>
      <c r="BL720" s="17" t="s">
        <v>258</v>
      </c>
      <c r="BM720" s="154" t="s">
        <v>1228</v>
      </c>
    </row>
    <row r="721" spans="2:65" s="12" customFormat="1" ht="12">
      <c r="B721" s="156"/>
      <c r="D721" s="157" t="s">
        <v>185</v>
      </c>
      <c r="E721" s="158" t="s">
        <v>1</v>
      </c>
      <c r="F721" s="159" t="s">
        <v>1229</v>
      </c>
      <c r="H721" s="160">
        <v>1835.0119999999999</v>
      </c>
      <c r="I721" s="161"/>
      <c r="L721" s="156"/>
      <c r="M721" s="162"/>
      <c r="T721" s="163"/>
      <c r="AT721" s="158" t="s">
        <v>185</v>
      </c>
      <c r="AU721" s="158" t="s">
        <v>118</v>
      </c>
      <c r="AV721" s="12" t="s">
        <v>118</v>
      </c>
      <c r="AW721" s="12" t="s">
        <v>30</v>
      </c>
      <c r="AX721" s="12" t="s">
        <v>75</v>
      </c>
      <c r="AY721" s="158" t="s">
        <v>177</v>
      </c>
    </row>
    <row r="722" spans="2:65" s="12" customFormat="1" ht="12">
      <c r="B722" s="156"/>
      <c r="D722" s="157" t="s">
        <v>185</v>
      </c>
      <c r="E722" s="158" t="s">
        <v>1</v>
      </c>
      <c r="F722" s="159" t="s">
        <v>1230</v>
      </c>
      <c r="H722" s="160">
        <v>-323.82100000000003</v>
      </c>
      <c r="I722" s="161"/>
      <c r="L722" s="156"/>
      <c r="M722" s="162"/>
      <c r="T722" s="163"/>
      <c r="AT722" s="158" t="s">
        <v>185</v>
      </c>
      <c r="AU722" s="158" t="s">
        <v>118</v>
      </c>
      <c r="AV722" s="12" t="s">
        <v>118</v>
      </c>
      <c r="AW722" s="12" t="s">
        <v>30</v>
      </c>
      <c r="AX722" s="12" t="s">
        <v>75</v>
      </c>
      <c r="AY722" s="158" t="s">
        <v>177</v>
      </c>
    </row>
    <row r="723" spans="2:65" s="15" customFormat="1" ht="12">
      <c r="B723" s="180"/>
      <c r="D723" s="157" t="s">
        <v>185</v>
      </c>
      <c r="E723" s="181" t="s">
        <v>1</v>
      </c>
      <c r="F723" s="182" t="s">
        <v>314</v>
      </c>
      <c r="H723" s="183">
        <v>1511.191</v>
      </c>
      <c r="I723" s="184"/>
      <c r="L723" s="180"/>
      <c r="M723" s="185"/>
      <c r="T723" s="186"/>
      <c r="AT723" s="181" t="s">
        <v>185</v>
      </c>
      <c r="AU723" s="181" t="s">
        <v>118</v>
      </c>
      <c r="AV723" s="15" t="s">
        <v>191</v>
      </c>
      <c r="AW723" s="15" t="s">
        <v>30</v>
      </c>
      <c r="AX723" s="15" t="s">
        <v>75</v>
      </c>
      <c r="AY723" s="181" t="s">
        <v>177</v>
      </c>
    </row>
    <row r="724" spans="2:65" s="12" customFormat="1" ht="12">
      <c r="B724" s="156"/>
      <c r="D724" s="157" t="s">
        <v>185</v>
      </c>
      <c r="E724" s="158" t="s">
        <v>1</v>
      </c>
      <c r="F724" s="159" t="s">
        <v>1231</v>
      </c>
      <c r="H724" s="160">
        <v>854.23</v>
      </c>
      <c r="I724" s="161"/>
      <c r="L724" s="156"/>
      <c r="M724" s="162"/>
      <c r="T724" s="163"/>
      <c r="AT724" s="158" t="s">
        <v>185</v>
      </c>
      <c r="AU724" s="158" t="s">
        <v>118</v>
      </c>
      <c r="AV724" s="12" t="s">
        <v>118</v>
      </c>
      <c r="AW724" s="12" t="s">
        <v>30</v>
      </c>
      <c r="AX724" s="12" t="s">
        <v>75</v>
      </c>
      <c r="AY724" s="158" t="s">
        <v>177</v>
      </c>
    </row>
    <row r="725" spans="2:65" s="13" customFormat="1" ht="12">
      <c r="B725" s="167"/>
      <c r="D725" s="157" t="s">
        <v>185</v>
      </c>
      <c r="E725" s="168" t="s">
        <v>1</v>
      </c>
      <c r="F725" s="169" t="s">
        <v>251</v>
      </c>
      <c r="H725" s="170">
        <v>2365.4209999999998</v>
      </c>
      <c r="I725" s="171"/>
      <c r="L725" s="167"/>
      <c r="M725" s="172"/>
      <c r="T725" s="173"/>
      <c r="AT725" s="168" t="s">
        <v>185</v>
      </c>
      <c r="AU725" s="168" t="s">
        <v>118</v>
      </c>
      <c r="AV725" s="13" t="s">
        <v>183</v>
      </c>
      <c r="AW725" s="13" t="s">
        <v>30</v>
      </c>
      <c r="AX725" s="13" t="s">
        <v>83</v>
      </c>
      <c r="AY725" s="168" t="s">
        <v>177</v>
      </c>
    </row>
    <row r="726" spans="2:65" s="1" customFormat="1" ht="24.25" customHeight="1">
      <c r="B726" s="141"/>
      <c r="C726" s="142" t="s">
        <v>1232</v>
      </c>
      <c r="D726" s="142" t="s">
        <v>179</v>
      </c>
      <c r="E726" s="143" t="s">
        <v>1233</v>
      </c>
      <c r="F726" s="144" t="s">
        <v>1234</v>
      </c>
      <c r="G726" s="145" t="s">
        <v>116</v>
      </c>
      <c r="H726" s="146">
        <v>366.71</v>
      </c>
      <c r="I726" s="147"/>
      <c r="J726" s="148">
        <f>ROUND(I726*H726,2)</f>
        <v>0</v>
      </c>
      <c r="K726" s="149"/>
      <c r="L726" s="32"/>
      <c r="M726" s="150" t="s">
        <v>1</v>
      </c>
      <c r="N726" s="151" t="s">
        <v>41</v>
      </c>
      <c r="P726" s="152">
        <f>O726*H726</f>
        <v>0</v>
      </c>
      <c r="Q726" s="152">
        <v>1.4999999999999999E-4</v>
      </c>
      <c r="R726" s="152">
        <f>Q726*H726</f>
        <v>5.5006499999999993E-2</v>
      </c>
      <c r="S726" s="152">
        <v>0</v>
      </c>
      <c r="T726" s="153">
        <f>S726*H726</f>
        <v>0</v>
      </c>
      <c r="AR726" s="154" t="s">
        <v>258</v>
      </c>
      <c r="AT726" s="154" t="s">
        <v>179</v>
      </c>
      <c r="AU726" s="154" t="s">
        <v>118</v>
      </c>
      <c r="AY726" s="17" t="s">
        <v>177</v>
      </c>
      <c r="BE726" s="155">
        <f>IF(N726="základná",J726,0)</f>
        <v>0</v>
      </c>
      <c r="BF726" s="155">
        <f>IF(N726="znížená",J726,0)</f>
        <v>0</v>
      </c>
      <c r="BG726" s="155">
        <f>IF(N726="zákl. prenesená",J726,0)</f>
        <v>0</v>
      </c>
      <c r="BH726" s="155">
        <f>IF(N726="zníž. prenesená",J726,0)</f>
        <v>0</v>
      </c>
      <c r="BI726" s="155">
        <f>IF(N726="nulová",J726,0)</f>
        <v>0</v>
      </c>
      <c r="BJ726" s="17" t="s">
        <v>118</v>
      </c>
      <c r="BK726" s="155">
        <f>ROUND(I726*H726,2)</f>
        <v>0</v>
      </c>
      <c r="BL726" s="17" t="s">
        <v>258</v>
      </c>
      <c r="BM726" s="154" t="s">
        <v>1235</v>
      </c>
    </row>
    <row r="727" spans="2:65" s="12" customFormat="1" ht="12">
      <c r="B727" s="156"/>
      <c r="D727" s="157" t="s">
        <v>185</v>
      </c>
      <c r="E727" s="158" t="s">
        <v>1</v>
      </c>
      <c r="F727" s="159" t="s">
        <v>1236</v>
      </c>
      <c r="H727" s="160">
        <v>184.75</v>
      </c>
      <c r="I727" s="161"/>
      <c r="L727" s="156"/>
      <c r="M727" s="162"/>
      <c r="T727" s="163"/>
      <c r="AT727" s="158" t="s">
        <v>185</v>
      </c>
      <c r="AU727" s="158" t="s">
        <v>118</v>
      </c>
      <c r="AV727" s="12" t="s">
        <v>118</v>
      </c>
      <c r="AW727" s="12" t="s">
        <v>30</v>
      </c>
      <c r="AX727" s="12" t="s">
        <v>75</v>
      </c>
      <c r="AY727" s="158" t="s">
        <v>177</v>
      </c>
    </row>
    <row r="728" spans="2:65" s="12" customFormat="1" ht="12">
      <c r="B728" s="156"/>
      <c r="D728" s="157" t="s">
        <v>185</v>
      </c>
      <c r="E728" s="158" t="s">
        <v>1</v>
      </c>
      <c r="F728" s="159" t="s">
        <v>1237</v>
      </c>
      <c r="H728" s="160">
        <v>181.96</v>
      </c>
      <c r="I728" s="161"/>
      <c r="L728" s="156"/>
      <c r="M728" s="162"/>
      <c r="T728" s="163"/>
      <c r="AT728" s="158" t="s">
        <v>185</v>
      </c>
      <c r="AU728" s="158" t="s">
        <v>118</v>
      </c>
      <c r="AV728" s="12" t="s">
        <v>118</v>
      </c>
      <c r="AW728" s="12" t="s">
        <v>30</v>
      </c>
      <c r="AX728" s="12" t="s">
        <v>75</v>
      </c>
      <c r="AY728" s="158" t="s">
        <v>177</v>
      </c>
    </row>
    <row r="729" spans="2:65" s="13" customFormat="1" ht="12">
      <c r="B729" s="167"/>
      <c r="D729" s="157" t="s">
        <v>185</v>
      </c>
      <c r="E729" s="168" t="s">
        <v>1</v>
      </c>
      <c r="F729" s="169" t="s">
        <v>251</v>
      </c>
      <c r="H729" s="170">
        <v>366.71</v>
      </c>
      <c r="I729" s="171"/>
      <c r="L729" s="167"/>
      <c r="M729" s="172"/>
      <c r="T729" s="173"/>
      <c r="AT729" s="168" t="s">
        <v>185</v>
      </c>
      <c r="AU729" s="168" t="s">
        <v>118</v>
      </c>
      <c r="AV729" s="13" t="s">
        <v>183</v>
      </c>
      <c r="AW729" s="13" t="s">
        <v>30</v>
      </c>
      <c r="AX729" s="13" t="s">
        <v>83</v>
      </c>
      <c r="AY729" s="168" t="s">
        <v>177</v>
      </c>
    </row>
    <row r="730" spans="2:65" s="1" customFormat="1" ht="24.25" customHeight="1">
      <c r="B730" s="141"/>
      <c r="C730" s="142" t="s">
        <v>1238</v>
      </c>
      <c r="D730" s="142" t="s">
        <v>179</v>
      </c>
      <c r="E730" s="143" t="s">
        <v>1239</v>
      </c>
      <c r="F730" s="144" t="s">
        <v>1240</v>
      </c>
      <c r="G730" s="145" t="s">
        <v>116</v>
      </c>
      <c r="H730" s="146">
        <v>854.23</v>
      </c>
      <c r="I730" s="147"/>
      <c r="J730" s="148">
        <f>ROUND(I730*H730,2)</f>
        <v>0</v>
      </c>
      <c r="K730" s="149"/>
      <c r="L730" s="32"/>
      <c r="M730" s="150" t="s">
        <v>1</v>
      </c>
      <c r="N730" s="151" t="s">
        <v>41</v>
      </c>
      <c r="P730" s="152">
        <f>O730*H730</f>
        <v>0</v>
      </c>
      <c r="Q730" s="152">
        <v>0</v>
      </c>
      <c r="R730" s="152">
        <f>Q730*H730</f>
        <v>0</v>
      </c>
      <c r="S730" s="152">
        <v>0</v>
      </c>
      <c r="T730" s="153">
        <f>S730*H730</f>
        <v>0</v>
      </c>
      <c r="AR730" s="154" t="s">
        <v>258</v>
      </c>
      <c r="AT730" s="154" t="s">
        <v>179</v>
      </c>
      <c r="AU730" s="154" t="s">
        <v>118</v>
      </c>
      <c r="AY730" s="17" t="s">
        <v>177</v>
      </c>
      <c r="BE730" s="155">
        <f>IF(N730="základná",J730,0)</f>
        <v>0</v>
      </c>
      <c r="BF730" s="155">
        <f>IF(N730="znížená",J730,0)</f>
        <v>0</v>
      </c>
      <c r="BG730" s="155">
        <f>IF(N730="zákl. prenesená",J730,0)</f>
        <v>0</v>
      </c>
      <c r="BH730" s="155">
        <f>IF(N730="zníž. prenesená",J730,0)</f>
        <v>0</v>
      </c>
      <c r="BI730" s="155">
        <f>IF(N730="nulová",J730,0)</f>
        <v>0</v>
      </c>
      <c r="BJ730" s="17" t="s">
        <v>118</v>
      </c>
      <c r="BK730" s="155">
        <f>ROUND(I730*H730,2)</f>
        <v>0</v>
      </c>
      <c r="BL730" s="17" t="s">
        <v>258</v>
      </c>
      <c r="BM730" s="154" t="s">
        <v>1241</v>
      </c>
    </row>
    <row r="731" spans="2:65" s="12" customFormat="1" ht="12">
      <c r="B731" s="156"/>
      <c r="D731" s="157" t="s">
        <v>185</v>
      </c>
      <c r="E731" s="158" t="s">
        <v>1</v>
      </c>
      <c r="F731" s="159" t="s">
        <v>1242</v>
      </c>
      <c r="H731" s="160">
        <v>854.23</v>
      </c>
      <c r="I731" s="161"/>
      <c r="L731" s="156"/>
      <c r="M731" s="162"/>
      <c r="T731" s="163"/>
      <c r="AT731" s="158" t="s">
        <v>185</v>
      </c>
      <c r="AU731" s="158" t="s">
        <v>118</v>
      </c>
      <c r="AV731" s="12" t="s">
        <v>118</v>
      </c>
      <c r="AW731" s="12" t="s">
        <v>30</v>
      </c>
      <c r="AX731" s="12" t="s">
        <v>83</v>
      </c>
      <c r="AY731" s="158" t="s">
        <v>177</v>
      </c>
    </row>
    <row r="732" spans="2:65" s="1" customFormat="1" ht="24.25" customHeight="1">
      <c r="B732" s="141"/>
      <c r="C732" s="142" t="s">
        <v>1243</v>
      </c>
      <c r="D732" s="142" t="s">
        <v>179</v>
      </c>
      <c r="E732" s="143" t="s">
        <v>1244</v>
      </c>
      <c r="F732" s="144" t="s">
        <v>1245</v>
      </c>
      <c r="G732" s="145" t="s">
        <v>116</v>
      </c>
      <c r="H732" s="146">
        <v>1800.701</v>
      </c>
      <c r="I732" s="147"/>
      <c r="J732" s="148">
        <f>ROUND(I732*H732,2)</f>
        <v>0</v>
      </c>
      <c r="K732" s="149"/>
      <c r="L732" s="32"/>
      <c r="M732" s="150" t="s">
        <v>1</v>
      </c>
      <c r="N732" s="151" t="s">
        <v>41</v>
      </c>
      <c r="P732" s="152">
        <f>O732*H732</f>
        <v>0</v>
      </c>
      <c r="Q732" s="152">
        <v>4.2000000000000002E-4</v>
      </c>
      <c r="R732" s="152">
        <f>Q732*H732</f>
        <v>0.75629442000000002</v>
      </c>
      <c r="S732" s="152">
        <v>0</v>
      </c>
      <c r="T732" s="153">
        <f>S732*H732</f>
        <v>0</v>
      </c>
      <c r="AR732" s="154" t="s">
        <v>258</v>
      </c>
      <c r="AT732" s="154" t="s">
        <v>179</v>
      </c>
      <c r="AU732" s="154" t="s">
        <v>118</v>
      </c>
      <c r="AY732" s="17" t="s">
        <v>177</v>
      </c>
      <c r="BE732" s="155">
        <f>IF(N732="základná",J732,0)</f>
        <v>0</v>
      </c>
      <c r="BF732" s="155">
        <f>IF(N732="znížená",J732,0)</f>
        <v>0</v>
      </c>
      <c r="BG732" s="155">
        <f>IF(N732="zákl. prenesená",J732,0)</f>
        <v>0</v>
      </c>
      <c r="BH732" s="155">
        <f>IF(N732="zníž. prenesená",J732,0)</f>
        <v>0</v>
      </c>
      <c r="BI732" s="155">
        <f>IF(N732="nulová",J732,0)</f>
        <v>0</v>
      </c>
      <c r="BJ732" s="17" t="s">
        <v>118</v>
      </c>
      <c r="BK732" s="155">
        <f>ROUND(I732*H732,2)</f>
        <v>0</v>
      </c>
      <c r="BL732" s="17" t="s">
        <v>258</v>
      </c>
      <c r="BM732" s="154" t="s">
        <v>1246</v>
      </c>
    </row>
    <row r="733" spans="2:65" s="12" customFormat="1" ht="12">
      <c r="B733" s="156"/>
      <c r="D733" s="157" t="s">
        <v>185</v>
      </c>
      <c r="E733" s="158" t="s">
        <v>1</v>
      </c>
      <c r="F733" s="159" t="s">
        <v>1229</v>
      </c>
      <c r="H733" s="160">
        <v>1835.0119999999999</v>
      </c>
      <c r="I733" s="161"/>
      <c r="L733" s="156"/>
      <c r="M733" s="162"/>
      <c r="T733" s="163"/>
      <c r="AT733" s="158" t="s">
        <v>185</v>
      </c>
      <c r="AU733" s="158" t="s">
        <v>118</v>
      </c>
      <c r="AV733" s="12" t="s">
        <v>118</v>
      </c>
      <c r="AW733" s="12" t="s">
        <v>30</v>
      </c>
      <c r="AX733" s="12" t="s">
        <v>75</v>
      </c>
      <c r="AY733" s="158" t="s">
        <v>177</v>
      </c>
    </row>
    <row r="734" spans="2:65" s="12" customFormat="1" ht="12">
      <c r="B734" s="156"/>
      <c r="D734" s="157" t="s">
        <v>185</v>
      </c>
      <c r="E734" s="158" t="s">
        <v>1</v>
      </c>
      <c r="F734" s="159" t="s">
        <v>1230</v>
      </c>
      <c r="H734" s="160">
        <v>-323.82100000000003</v>
      </c>
      <c r="I734" s="161"/>
      <c r="L734" s="156"/>
      <c r="M734" s="162"/>
      <c r="T734" s="163"/>
      <c r="AT734" s="158" t="s">
        <v>185</v>
      </c>
      <c r="AU734" s="158" t="s">
        <v>118</v>
      </c>
      <c r="AV734" s="12" t="s">
        <v>118</v>
      </c>
      <c r="AW734" s="12" t="s">
        <v>30</v>
      </c>
      <c r="AX734" s="12" t="s">
        <v>75</v>
      </c>
      <c r="AY734" s="158" t="s">
        <v>177</v>
      </c>
    </row>
    <row r="735" spans="2:65" s="12" customFormat="1" ht="12">
      <c r="B735" s="156"/>
      <c r="D735" s="157" t="s">
        <v>185</v>
      </c>
      <c r="E735" s="158" t="s">
        <v>1</v>
      </c>
      <c r="F735" s="159" t="s">
        <v>1247</v>
      </c>
      <c r="H735" s="160">
        <v>-564.72</v>
      </c>
      <c r="I735" s="161"/>
      <c r="L735" s="156"/>
      <c r="M735" s="162"/>
      <c r="T735" s="163"/>
      <c r="AT735" s="158" t="s">
        <v>185</v>
      </c>
      <c r="AU735" s="158" t="s">
        <v>118</v>
      </c>
      <c r="AV735" s="12" t="s">
        <v>118</v>
      </c>
      <c r="AW735" s="12" t="s">
        <v>30</v>
      </c>
      <c r="AX735" s="12" t="s">
        <v>75</v>
      </c>
      <c r="AY735" s="158" t="s">
        <v>177</v>
      </c>
    </row>
    <row r="736" spans="2:65" s="15" customFormat="1" ht="12">
      <c r="B736" s="180"/>
      <c r="D736" s="157" t="s">
        <v>185</v>
      </c>
      <c r="E736" s="181" t="s">
        <v>1</v>
      </c>
      <c r="F736" s="182" t="s">
        <v>314</v>
      </c>
      <c r="H736" s="183">
        <v>946.471</v>
      </c>
      <c r="I736" s="184"/>
      <c r="L736" s="180"/>
      <c r="M736" s="185"/>
      <c r="T736" s="186"/>
      <c r="AT736" s="181" t="s">
        <v>185</v>
      </c>
      <c r="AU736" s="181" t="s">
        <v>118</v>
      </c>
      <c r="AV736" s="15" t="s">
        <v>191</v>
      </c>
      <c r="AW736" s="15" t="s">
        <v>30</v>
      </c>
      <c r="AX736" s="15" t="s">
        <v>75</v>
      </c>
      <c r="AY736" s="181" t="s">
        <v>177</v>
      </c>
    </row>
    <row r="737" spans="2:65" s="12" customFormat="1" ht="12">
      <c r="B737" s="156"/>
      <c r="D737" s="157" t="s">
        <v>185</v>
      </c>
      <c r="E737" s="158" t="s">
        <v>1</v>
      </c>
      <c r="F737" s="159" t="s">
        <v>1231</v>
      </c>
      <c r="H737" s="160">
        <v>854.23</v>
      </c>
      <c r="I737" s="161"/>
      <c r="L737" s="156"/>
      <c r="M737" s="162"/>
      <c r="T737" s="163"/>
      <c r="AT737" s="158" t="s">
        <v>185</v>
      </c>
      <c r="AU737" s="158" t="s">
        <v>118</v>
      </c>
      <c r="AV737" s="12" t="s">
        <v>118</v>
      </c>
      <c r="AW737" s="12" t="s">
        <v>30</v>
      </c>
      <c r="AX737" s="12" t="s">
        <v>75</v>
      </c>
      <c r="AY737" s="158" t="s">
        <v>177</v>
      </c>
    </row>
    <row r="738" spans="2:65" s="13" customFormat="1" ht="12">
      <c r="B738" s="167"/>
      <c r="D738" s="157" t="s">
        <v>185</v>
      </c>
      <c r="E738" s="168" t="s">
        <v>1</v>
      </c>
      <c r="F738" s="169" t="s">
        <v>251</v>
      </c>
      <c r="H738" s="170">
        <v>1800.701</v>
      </c>
      <c r="I738" s="171"/>
      <c r="L738" s="167"/>
      <c r="M738" s="172"/>
      <c r="T738" s="173"/>
      <c r="AT738" s="168" t="s">
        <v>185</v>
      </c>
      <c r="AU738" s="168" t="s">
        <v>118</v>
      </c>
      <c r="AV738" s="13" t="s">
        <v>183</v>
      </c>
      <c r="AW738" s="13" t="s">
        <v>30</v>
      </c>
      <c r="AX738" s="13" t="s">
        <v>83</v>
      </c>
      <c r="AY738" s="168" t="s">
        <v>177</v>
      </c>
    </row>
    <row r="739" spans="2:65" s="1" customFormat="1" ht="33" customHeight="1">
      <c r="B739" s="141"/>
      <c r="C739" s="142" t="s">
        <v>1248</v>
      </c>
      <c r="D739" s="142" t="s">
        <v>179</v>
      </c>
      <c r="E739" s="143" t="s">
        <v>1249</v>
      </c>
      <c r="F739" s="144" t="s">
        <v>1250</v>
      </c>
      <c r="G739" s="145" t="s">
        <v>116</v>
      </c>
      <c r="H739" s="146">
        <v>564.72</v>
      </c>
      <c r="I739" s="147"/>
      <c r="J739" s="148">
        <f>ROUND(I739*H739,2)</f>
        <v>0</v>
      </c>
      <c r="K739" s="149"/>
      <c r="L739" s="32"/>
      <c r="M739" s="150" t="s">
        <v>1</v>
      </c>
      <c r="N739" s="151" t="s">
        <v>41</v>
      </c>
      <c r="P739" s="152">
        <f>O739*H739</f>
        <v>0</v>
      </c>
      <c r="Q739" s="152">
        <v>3.2000000000000003E-4</v>
      </c>
      <c r="R739" s="152">
        <f>Q739*H739</f>
        <v>0.18071040000000002</v>
      </c>
      <c r="S739" s="152">
        <v>0</v>
      </c>
      <c r="T739" s="153">
        <f>S739*H739</f>
        <v>0</v>
      </c>
      <c r="AR739" s="154" t="s">
        <v>258</v>
      </c>
      <c r="AT739" s="154" t="s">
        <v>179</v>
      </c>
      <c r="AU739" s="154" t="s">
        <v>118</v>
      </c>
      <c r="AY739" s="17" t="s">
        <v>177</v>
      </c>
      <c r="BE739" s="155">
        <f>IF(N739="základná",J739,0)</f>
        <v>0</v>
      </c>
      <c r="BF739" s="155">
        <f>IF(N739="znížená",J739,0)</f>
        <v>0</v>
      </c>
      <c r="BG739" s="155">
        <f>IF(N739="zákl. prenesená",J739,0)</f>
        <v>0</v>
      </c>
      <c r="BH739" s="155">
        <f>IF(N739="zníž. prenesená",J739,0)</f>
        <v>0</v>
      </c>
      <c r="BI739" s="155">
        <f>IF(N739="nulová",J739,0)</f>
        <v>0</v>
      </c>
      <c r="BJ739" s="17" t="s">
        <v>118</v>
      </c>
      <c r="BK739" s="155">
        <f>ROUND(I739*H739,2)</f>
        <v>0</v>
      </c>
      <c r="BL739" s="17" t="s">
        <v>258</v>
      </c>
      <c r="BM739" s="154" t="s">
        <v>1251</v>
      </c>
    </row>
    <row r="740" spans="2:65" s="14" customFormat="1" ht="12">
      <c r="B740" s="174"/>
      <c r="D740" s="157" t="s">
        <v>185</v>
      </c>
      <c r="E740" s="175" t="s">
        <v>1</v>
      </c>
      <c r="F740" s="176" t="s">
        <v>530</v>
      </c>
      <c r="H740" s="175" t="s">
        <v>1</v>
      </c>
      <c r="I740" s="177"/>
      <c r="L740" s="174"/>
      <c r="M740" s="178"/>
      <c r="T740" s="179"/>
      <c r="AT740" s="175" t="s">
        <v>185</v>
      </c>
      <c r="AU740" s="175" t="s">
        <v>118</v>
      </c>
      <c r="AV740" s="14" t="s">
        <v>83</v>
      </c>
      <c r="AW740" s="14" t="s">
        <v>30</v>
      </c>
      <c r="AX740" s="14" t="s">
        <v>75</v>
      </c>
      <c r="AY740" s="175" t="s">
        <v>177</v>
      </c>
    </row>
    <row r="741" spans="2:65" s="12" customFormat="1" ht="12">
      <c r="B741" s="156"/>
      <c r="D741" s="157" t="s">
        <v>185</v>
      </c>
      <c r="E741" s="158" t="s">
        <v>1</v>
      </c>
      <c r="F741" s="159" t="s">
        <v>1252</v>
      </c>
      <c r="H741" s="160">
        <v>291.14999999999998</v>
      </c>
      <c r="I741" s="161"/>
      <c r="L741" s="156"/>
      <c r="M741" s="162"/>
      <c r="T741" s="163"/>
      <c r="AT741" s="158" t="s">
        <v>185</v>
      </c>
      <c r="AU741" s="158" t="s">
        <v>118</v>
      </c>
      <c r="AV741" s="12" t="s">
        <v>118</v>
      </c>
      <c r="AW741" s="12" t="s">
        <v>30</v>
      </c>
      <c r="AX741" s="12" t="s">
        <v>75</v>
      </c>
      <c r="AY741" s="158" t="s">
        <v>177</v>
      </c>
    </row>
    <row r="742" spans="2:65" s="12" customFormat="1" ht="12">
      <c r="B742" s="156"/>
      <c r="D742" s="157" t="s">
        <v>185</v>
      </c>
      <c r="E742" s="158" t="s">
        <v>1</v>
      </c>
      <c r="F742" s="159" t="s">
        <v>1253</v>
      </c>
      <c r="H742" s="160">
        <v>-60.09</v>
      </c>
      <c r="I742" s="161"/>
      <c r="L742" s="156"/>
      <c r="M742" s="162"/>
      <c r="T742" s="163"/>
      <c r="AT742" s="158" t="s">
        <v>185</v>
      </c>
      <c r="AU742" s="158" t="s">
        <v>118</v>
      </c>
      <c r="AV742" s="12" t="s">
        <v>118</v>
      </c>
      <c r="AW742" s="12" t="s">
        <v>30</v>
      </c>
      <c r="AX742" s="12" t="s">
        <v>75</v>
      </c>
      <c r="AY742" s="158" t="s">
        <v>177</v>
      </c>
    </row>
    <row r="743" spans="2:65" s="14" customFormat="1" ht="12">
      <c r="B743" s="174"/>
      <c r="D743" s="157" t="s">
        <v>185</v>
      </c>
      <c r="E743" s="175" t="s">
        <v>1</v>
      </c>
      <c r="F743" s="176" t="s">
        <v>387</v>
      </c>
      <c r="H743" s="175" t="s">
        <v>1</v>
      </c>
      <c r="I743" s="177"/>
      <c r="L743" s="174"/>
      <c r="M743" s="178"/>
      <c r="T743" s="179"/>
      <c r="AT743" s="175" t="s">
        <v>185</v>
      </c>
      <c r="AU743" s="175" t="s">
        <v>118</v>
      </c>
      <c r="AV743" s="14" t="s">
        <v>83</v>
      </c>
      <c r="AW743" s="14" t="s">
        <v>30</v>
      </c>
      <c r="AX743" s="14" t="s">
        <v>75</v>
      </c>
      <c r="AY743" s="175" t="s">
        <v>177</v>
      </c>
    </row>
    <row r="744" spans="2:65" s="12" customFormat="1" ht="12">
      <c r="B744" s="156"/>
      <c r="D744" s="157" t="s">
        <v>185</v>
      </c>
      <c r="E744" s="158" t="s">
        <v>1</v>
      </c>
      <c r="F744" s="159" t="s">
        <v>1254</v>
      </c>
      <c r="H744" s="160">
        <v>391.95</v>
      </c>
      <c r="I744" s="161"/>
      <c r="L744" s="156"/>
      <c r="M744" s="162"/>
      <c r="T744" s="163"/>
      <c r="AT744" s="158" t="s">
        <v>185</v>
      </c>
      <c r="AU744" s="158" t="s">
        <v>118</v>
      </c>
      <c r="AV744" s="12" t="s">
        <v>118</v>
      </c>
      <c r="AW744" s="12" t="s">
        <v>30</v>
      </c>
      <c r="AX744" s="12" t="s">
        <v>75</v>
      </c>
      <c r="AY744" s="158" t="s">
        <v>177</v>
      </c>
    </row>
    <row r="745" spans="2:65" s="12" customFormat="1" ht="12">
      <c r="B745" s="156"/>
      <c r="D745" s="157" t="s">
        <v>185</v>
      </c>
      <c r="E745" s="158" t="s">
        <v>1</v>
      </c>
      <c r="F745" s="159" t="s">
        <v>1255</v>
      </c>
      <c r="H745" s="160">
        <v>-58.29</v>
      </c>
      <c r="I745" s="161"/>
      <c r="L745" s="156"/>
      <c r="M745" s="162"/>
      <c r="T745" s="163"/>
      <c r="AT745" s="158" t="s">
        <v>185</v>
      </c>
      <c r="AU745" s="158" t="s">
        <v>118</v>
      </c>
      <c r="AV745" s="12" t="s">
        <v>118</v>
      </c>
      <c r="AW745" s="12" t="s">
        <v>30</v>
      </c>
      <c r="AX745" s="12" t="s">
        <v>75</v>
      </c>
      <c r="AY745" s="158" t="s">
        <v>177</v>
      </c>
    </row>
    <row r="746" spans="2:65" s="15" customFormat="1" ht="12">
      <c r="B746" s="180"/>
      <c r="D746" s="157" t="s">
        <v>185</v>
      </c>
      <c r="E746" s="181" t="s">
        <v>1</v>
      </c>
      <c r="F746" s="182" t="s">
        <v>314</v>
      </c>
      <c r="H746" s="183">
        <v>564.72</v>
      </c>
      <c r="I746" s="184"/>
      <c r="L746" s="180"/>
      <c r="M746" s="185"/>
      <c r="T746" s="186"/>
      <c r="AT746" s="181" t="s">
        <v>185</v>
      </c>
      <c r="AU746" s="181" t="s">
        <v>118</v>
      </c>
      <c r="AV746" s="15" t="s">
        <v>191</v>
      </c>
      <c r="AW746" s="15" t="s">
        <v>30</v>
      </c>
      <c r="AX746" s="15" t="s">
        <v>75</v>
      </c>
      <c r="AY746" s="181" t="s">
        <v>177</v>
      </c>
    </row>
    <row r="747" spans="2:65" s="13" customFormat="1" ht="12">
      <c r="B747" s="167"/>
      <c r="D747" s="157" t="s">
        <v>185</v>
      </c>
      <c r="E747" s="168" t="s">
        <v>1</v>
      </c>
      <c r="F747" s="169" t="s">
        <v>251</v>
      </c>
      <c r="H747" s="170">
        <v>564.72</v>
      </c>
      <c r="I747" s="171"/>
      <c r="L747" s="167"/>
      <c r="M747" s="172"/>
      <c r="T747" s="173"/>
      <c r="AT747" s="168" t="s">
        <v>185</v>
      </c>
      <c r="AU747" s="168" t="s">
        <v>118</v>
      </c>
      <c r="AV747" s="13" t="s">
        <v>183</v>
      </c>
      <c r="AW747" s="13" t="s">
        <v>30</v>
      </c>
      <c r="AX747" s="13" t="s">
        <v>83</v>
      </c>
      <c r="AY747" s="168" t="s">
        <v>177</v>
      </c>
    </row>
    <row r="748" spans="2:65" s="11" customFormat="1" ht="26" customHeight="1">
      <c r="B748" s="130"/>
      <c r="D748" s="131" t="s">
        <v>74</v>
      </c>
      <c r="E748" s="132" t="s">
        <v>1256</v>
      </c>
      <c r="F748" s="132" t="s">
        <v>1257</v>
      </c>
      <c r="I748" s="133"/>
      <c r="J748" s="120">
        <f>BK748</f>
        <v>0</v>
      </c>
      <c r="L748" s="130"/>
      <c r="M748" s="134"/>
      <c r="P748" s="135">
        <f>P749</f>
        <v>0</v>
      </c>
      <c r="R748" s="135">
        <f>R749</f>
        <v>0</v>
      </c>
      <c r="T748" s="136">
        <f>T749</f>
        <v>0</v>
      </c>
      <c r="AR748" s="131" t="s">
        <v>200</v>
      </c>
      <c r="AT748" s="137" t="s">
        <v>74</v>
      </c>
      <c r="AU748" s="137" t="s">
        <v>75</v>
      </c>
      <c r="AY748" s="131" t="s">
        <v>177</v>
      </c>
      <c r="BK748" s="138">
        <f>BK749</f>
        <v>0</v>
      </c>
    </row>
    <row r="749" spans="2:65" s="11" customFormat="1" ht="22.75" customHeight="1">
      <c r="B749" s="130"/>
      <c r="D749" s="131" t="s">
        <v>74</v>
      </c>
      <c r="E749" s="139" t="s">
        <v>1258</v>
      </c>
      <c r="F749" s="139" t="s">
        <v>1259</v>
      </c>
      <c r="I749" s="133"/>
      <c r="J749" s="140">
        <f>BK749</f>
        <v>0</v>
      </c>
      <c r="L749" s="130"/>
      <c r="M749" s="134"/>
      <c r="P749" s="135">
        <f>SUM(P750:P752)</f>
        <v>0</v>
      </c>
      <c r="R749" s="135">
        <f>SUM(R750:R752)</f>
        <v>0</v>
      </c>
      <c r="T749" s="136">
        <f>SUM(T750:T752)</f>
        <v>0</v>
      </c>
      <c r="AR749" s="131" t="s">
        <v>200</v>
      </c>
      <c r="AT749" s="137" t="s">
        <v>74</v>
      </c>
      <c r="AU749" s="137" t="s">
        <v>83</v>
      </c>
      <c r="AY749" s="131" t="s">
        <v>177</v>
      </c>
      <c r="BK749" s="138">
        <f>SUM(BK750:BK752)</f>
        <v>0</v>
      </c>
    </row>
    <row r="750" spans="2:65" s="1" customFormat="1" ht="16.5" customHeight="1">
      <c r="B750" s="141"/>
      <c r="C750" s="142" t="s">
        <v>1260</v>
      </c>
      <c r="D750" s="142" t="s">
        <v>179</v>
      </c>
      <c r="E750" s="143" t="s">
        <v>1261</v>
      </c>
      <c r="F750" s="144" t="s">
        <v>1262</v>
      </c>
      <c r="G750" s="145" t="s">
        <v>1263</v>
      </c>
      <c r="H750" s="146">
        <v>0</v>
      </c>
      <c r="I750" s="147"/>
      <c r="J750" s="148">
        <f>ROUND(I750*H750,2)</f>
        <v>0</v>
      </c>
      <c r="K750" s="149"/>
      <c r="L750" s="32"/>
      <c r="M750" s="150" t="s">
        <v>1</v>
      </c>
      <c r="N750" s="151" t="s">
        <v>41</v>
      </c>
      <c r="P750" s="152">
        <f>O750*H750</f>
        <v>0</v>
      </c>
      <c r="Q750" s="152">
        <v>0</v>
      </c>
      <c r="R750" s="152">
        <f>Q750*H750</f>
        <v>0</v>
      </c>
      <c r="S750" s="152">
        <v>0</v>
      </c>
      <c r="T750" s="153">
        <f>S750*H750</f>
        <v>0</v>
      </c>
      <c r="AR750" s="154" t="s">
        <v>1264</v>
      </c>
      <c r="AT750" s="154" t="s">
        <v>179</v>
      </c>
      <c r="AU750" s="154" t="s">
        <v>118</v>
      </c>
      <c r="AY750" s="17" t="s">
        <v>177</v>
      </c>
      <c r="BE750" s="155">
        <f>IF(N750="základná",J750,0)</f>
        <v>0</v>
      </c>
      <c r="BF750" s="155">
        <f>IF(N750="znížená",J750,0)</f>
        <v>0</v>
      </c>
      <c r="BG750" s="155">
        <f>IF(N750="zákl. prenesená",J750,0)</f>
        <v>0</v>
      </c>
      <c r="BH750" s="155">
        <f>IF(N750="zníž. prenesená",J750,0)</f>
        <v>0</v>
      </c>
      <c r="BI750" s="155">
        <f>IF(N750="nulová",J750,0)</f>
        <v>0</v>
      </c>
      <c r="BJ750" s="17" t="s">
        <v>118</v>
      </c>
      <c r="BK750" s="155">
        <f>ROUND(I750*H750,2)</f>
        <v>0</v>
      </c>
      <c r="BL750" s="17" t="s">
        <v>1264</v>
      </c>
      <c r="BM750" s="154" t="s">
        <v>1265</v>
      </c>
    </row>
    <row r="751" spans="2:65" s="1" customFormat="1" ht="24.25" customHeight="1">
      <c r="B751" s="141"/>
      <c r="C751" s="142" t="s">
        <v>1266</v>
      </c>
      <c r="D751" s="142" t="s">
        <v>179</v>
      </c>
      <c r="E751" s="143" t="s">
        <v>1267</v>
      </c>
      <c r="F751" s="144" t="s">
        <v>1268</v>
      </c>
      <c r="G751" s="145" t="s">
        <v>1263</v>
      </c>
      <c r="H751" s="146">
        <v>0</v>
      </c>
      <c r="I751" s="147"/>
      <c r="J751" s="148">
        <f>ROUND(I751*H751,2)</f>
        <v>0</v>
      </c>
      <c r="K751" s="149"/>
      <c r="L751" s="32"/>
      <c r="M751" s="150" t="s">
        <v>1</v>
      </c>
      <c r="N751" s="151" t="s">
        <v>41</v>
      </c>
      <c r="P751" s="152">
        <f>O751*H751</f>
        <v>0</v>
      </c>
      <c r="Q751" s="152">
        <v>0</v>
      </c>
      <c r="R751" s="152">
        <f>Q751*H751</f>
        <v>0</v>
      </c>
      <c r="S751" s="152">
        <v>0</v>
      </c>
      <c r="T751" s="153">
        <f>S751*H751</f>
        <v>0</v>
      </c>
      <c r="AR751" s="154" t="s">
        <v>1264</v>
      </c>
      <c r="AT751" s="154" t="s">
        <v>179</v>
      </c>
      <c r="AU751" s="154" t="s">
        <v>118</v>
      </c>
      <c r="AY751" s="17" t="s">
        <v>177</v>
      </c>
      <c r="BE751" s="155">
        <f>IF(N751="základná",J751,0)</f>
        <v>0</v>
      </c>
      <c r="BF751" s="155">
        <f>IF(N751="znížená",J751,0)</f>
        <v>0</v>
      </c>
      <c r="BG751" s="155">
        <f>IF(N751="zákl. prenesená",J751,0)</f>
        <v>0</v>
      </c>
      <c r="BH751" s="155">
        <f>IF(N751="zníž. prenesená",J751,0)</f>
        <v>0</v>
      </c>
      <c r="BI751" s="155">
        <f>IF(N751="nulová",J751,0)</f>
        <v>0</v>
      </c>
      <c r="BJ751" s="17" t="s">
        <v>118</v>
      </c>
      <c r="BK751" s="155">
        <f>ROUND(I751*H751,2)</f>
        <v>0</v>
      </c>
      <c r="BL751" s="17" t="s">
        <v>1264</v>
      </c>
      <c r="BM751" s="154" t="s">
        <v>1269</v>
      </c>
    </row>
    <row r="752" spans="2:65" s="1" customFormat="1" ht="16.5" customHeight="1">
      <c r="B752" s="141"/>
      <c r="C752" s="142" t="s">
        <v>1270</v>
      </c>
      <c r="D752" s="142" t="s">
        <v>179</v>
      </c>
      <c r="E752" s="143" t="s">
        <v>1271</v>
      </c>
      <c r="F752" s="144" t="s">
        <v>1272</v>
      </c>
      <c r="G752" s="145" t="s">
        <v>1263</v>
      </c>
      <c r="H752" s="146">
        <v>0</v>
      </c>
      <c r="I752" s="147"/>
      <c r="J752" s="148">
        <f>ROUND(I752*H752,2)</f>
        <v>0</v>
      </c>
      <c r="K752" s="149"/>
      <c r="L752" s="32"/>
      <c r="M752" s="150" t="s">
        <v>1</v>
      </c>
      <c r="N752" s="151" t="s">
        <v>41</v>
      </c>
      <c r="P752" s="152">
        <f>O752*H752</f>
        <v>0</v>
      </c>
      <c r="Q752" s="152">
        <v>0</v>
      </c>
      <c r="R752" s="152">
        <f>Q752*H752</f>
        <v>0</v>
      </c>
      <c r="S752" s="152">
        <v>0</v>
      </c>
      <c r="T752" s="153">
        <f>S752*H752</f>
        <v>0</v>
      </c>
      <c r="AR752" s="154" t="s">
        <v>1264</v>
      </c>
      <c r="AT752" s="154" t="s">
        <v>179</v>
      </c>
      <c r="AU752" s="154" t="s">
        <v>118</v>
      </c>
      <c r="AY752" s="17" t="s">
        <v>177</v>
      </c>
      <c r="BE752" s="155">
        <f>IF(N752="základná",J752,0)</f>
        <v>0</v>
      </c>
      <c r="BF752" s="155">
        <f>IF(N752="znížená",J752,0)</f>
        <v>0</v>
      </c>
      <c r="BG752" s="155">
        <f>IF(N752="zákl. prenesená",J752,0)</f>
        <v>0</v>
      </c>
      <c r="BH752" s="155">
        <f>IF(N752="zníž. prenesená",J752,0)</f>
        <v>0</v>
      </c>
      <c r="BI752" s="155">
        <f>IF(N752="nulová",J752,0)</f>
        <v>0</v>
      </c>
      <c r="BJ752" s="17" t="s">
        <v>118</v>
      </c>
      <c r="BK752" s="155">
        <f>ROUND(I752*H752,2)</f>
        <v>0</v>
      </c>
      <c r="BL752" s="17" t="s">
        <v>1264</v>
      </c>
      <c r="BM752" s="154" t="s">
        <v>1273</v>
      </c>
    </row>
    <row r="753" spans="2:63" s="1" customFormat="1" ht="50" customHeight="1">
      <c r="B753" s="32"/>
      <c r="E753" s="132" t="s">
        <v>1274</v>
      </c>
      <c r="F753" s="132" t="s">
        <v>1275</v>
      </c>
      <c r="J753" s="120">
        <f t="shared" ref="J753:J758" si="10">BK753</f>
        <v>0</v>
      </c>
      <c r="L753" s="32"/>
      <c r="M753" s="166"/>
      <c r="T753" s="59"/>
      <c r="AT753" s="17" t="s">
        <v>74</v>
      </c>
      <c r="AU753" s="17" t="s">
        <v>75</v>
      </c>
      <c r="AY753" s="17" t="s">
        <v>1276</v>
      </c>
      <c r="BK753" s="155">
        <f>SUM(BK754:BK758)</f>
        <v>0</v>
      </c>
    </row>
    <row r="754" spans="2:63" s="1" customFormat="1" ht="16.25" customHeight="1">
      <c r="B754" s="32"/>
      <c r="C754" s="198" t="s">
        <v>1</v>
      </c>
      <c r="D754" s="198" t="s">
        <v>179</v>
      </c>
      <c r="E754" s="199" t="s">
        <v>1</v>
      </c>
      <c r="F754" s="200" t="s">
        <v>1</v>
      </c>
      <c r="G754" s="201" t="s">
        <v>1</v>
      </c>
      <c r="H754" s="202"/>
      <c r="I754" s="202"/>
      <c r="J754" s="203">
        <f t="shared" si="10"/>
        <v>0</v>
      </c>
      <c r="K754" s="204"/>
      <c r="L754" s="32"/>
      <c r="M754" s="205" t="s">
        <v>1</v>
      </c>
      <c r="N754" s="206" t="s">
        <v>41</v>
      </c>
      <c r="T754" s="59"/>
      <c r="AT754" s="17" t="s">
        <v>1276</v>
      </c>
      <c r="AU754" s="17" t="s">
        <v>83</v>
      </c>
      <c r="AY754" s="17" t="s">
        <v>1276</v>
      </c>
      <c r="BE754" s="155">
        <f>IF(N754="základná",J754,0)</f>
        <v>0</v>
      </c>
      <c r="BF754" s="155">
        <f>IF(N754="znížená",J754,0)</f>
        <v>0</v>
      </c>
      <c r="BG754" s="155">
        <f>IF(N754="zákl. prenesená",J754,0)</f>
        <v>0</v>
      </c>
      <c r="BH754" s="155">
        <f>IF(N754="zníž. prenesená",J754,0)</f>
        <v>0</v>
      </c>
      <c r="BI754" s="155">
        <f>IF(N754="nulová",J754,0)</f>
        <v>0</v>
      </c>
      <c r="BJ754" s="17" t="s">
        <v>118</v>
      </c>
      <c r="BK754" s="155">
        <f>I754*H754</f>
        <v>0</v>
      </c>
    </row>
    <row r="755" spans="2:63" s="1" customFormat="1" ht="16.25" customHeight="1">
      <c r="B755" s="32"/>
      <c r="C755" s="198" t="s">
        <v>1</v>
      </c>
      <c r="D755" s="198" t="s">
        <v>179</v>
      </c>
      <c r="E755" s="199" t="s">
        <v>1</v>
      </c>
      <c r="F755" s="200" t="s">
        <v>1</v>
      </c>
      <c r="G755" s="201" t="s">
        <v>1</v>
      </c>
      <c r="H755" s="202"/>
      <c r="I755" s="202"/>
      <c r="J755" s="203">
        <f t="shared" si="10"/>
        <v>0</v>
      </c>
      <c r="K755" s="204"/>
      <c r="L755" s="32"/>
      <c r="M755" s="205" t="s">
        <v>1</v>
      </c>
      <c r="N755" s="206" t="s">
        <v>41</v>
      </c>
      <c r="T755" s="59"/>
      <c r="AT755" s="17" t="s">
        <v>1276</v>
      </c>
      <c r="AU755" s="17" t="s">
        <v>83</v>
      </c>
      <c r="AY755" s="17" t="s">
        <v>1276</v>
      </c>
      <c r="BE755" s="155">
        <f>IF(N755="základná",J755,0)</f>
        <v>0</v>
      </c>
      <c r="BF755" s="155">
        <f>IF(N755="znížená",J755,0)</f>
        <v>0</v>
      </c>
      <c r="BG755" s="155">
        <f>IF(N755="zákl. prenesená",J755,0)</f>
        <v>0</v>
      </c>
      <c r="BH755" s="155">
        <f>IF(N755="zníž. prenesená",J755,0)</f>
        <v>0</v>
      </c>
      <c r="BI755" s="155">
        <f>IF(N755="nulová",J755,0)</f>
        <v>0</v>
      </c>
      <c r="BJ755" s="17" t="s">
        <v>118</v>
      </c>
      <c r="BK755" s="155">
        <f>I755*H755</f>
        <v>0</v>
      </c>
    </row>
    <row r="756" spans="2:63" s="1" customFormat="1" ht="16.25" customHeight="1">
      <c r="B756" s="32"/>
      <c r="C756" s="198" t="s">
        <v>1</v>
      </c>
      <c r="D756" s="198" t="s">
        <v>179</v>
      </c>
      <c r="E756" s="199" t="s">
        <v>1</v>
      </c>
      <c r="F756" s="200" t="s">
        <v>1</v>
      </c>
      <c r="G756" s="201" t="s">
        <v>1</v>
      </c>
      <c r="H756" s="202"/>
      <c r="I756" s="202"/>
      <c r="J756" s="203">
        <f t="shared" si="10"/>
        <v>0</v>
      </c>
      <c r="K756" s="204"/>
      <c r="L756" s="32"/>
      <c r="M756" s="205" t="s">
        <v>1</v>
      </c>
      <c r="N756" s="206" t="s">
        <v>41</v>
      </c>
      <c r="T756" s="59"/>
      <c r="AT756" s="17" t="s">
        <v>1276</v>
      </c>
      <c r="AU756" s="17" t="s">
        <v>83</v>
      </c>
      <c r="AY756" s="17" t="s">
        <v>1276</v>
      </c>
      <c r="BE756" s="155">
        <f>IF(N756="základná",J756,0)</f>
        <v>0</v>
      </c>
      <c r="BF756" s="155">
        <f>IF(N756="znížená",J756,0)</f>
        <v>0</v>
      </c>
      <c r="BG756" s="155">
        <f>IF(N756="zákl. prenesená",J756,0)</f>
        <v>0</v>
      </c>
      <c r="BH756" s="155">
        <f>IF(N756="zníž. prenesená",J756,0)</f>
        <v>0</v>
      </c>
      <c r="BI756" s="155">
        <f>IF(N756="nulová",J756,0)</f>
        <v>0</v>
      </c>
      <c r="BJ756" s="17" t="s">
        <v>118</v>
      </c>
      <c r="BK756" s="155">
        <f>I756*H756</f>
        <v>0</v>
      </c>
    </row>
    <row r="757" spans="2:63" s="1" customFormat="1" ht="16.25" customHeight="1">
      <c r="B757" s="32"/>
      <c r="C757" s="198" t="s">
        <v>1</v>
      </c>
      <c r="D757" s="198" t="s">
        <v>179</v>
      </c>
      <c r="E757" s="199" t="s">
        <v>1</v>
      </c>
      <c r="F757" s="200" t="s">
        <v>1</v>
      </c>
      <c r="G757" s="201" t="s">
        <v>1</v>
      </c>
      <c r="H757" s="202"/>
      <c r="I757" s="202"/>
      <c r="J757" s="203">
        <f t="shared" si="10"/>
        <v>0</v>
      </c>
      <c r="K757" s="204"/>
      <c r="L757" s="32"/>
      <c r="M757" s="205" t="s">
        <v>1</v>
      </c>
      <c r="N757" s="206" t="s">
        <v>41</v>
      </c>
      <c r="T757" s="59"/>
      <c r="AT757" s="17" t="s">
        <v>1276</v>
      </c>
      <c r="AU757" s="17" t="s">
        <v>83</v>
      </c>
      <c r="AY757" s="17" t="s">
        <v>1276</v>
      </c>
      <c r="BE757" s="155">
        <f>IF(N757="základná",J757,0)</f>
        <v>0</v>
      </c>
      <c r="BF757" s="155">
        <f>IF(N757="znížená",J757,0)</f>
        <v>0</v>
      </c>
      <c r="BG757" s="155">
        <f>IF(N757="zákl. prenesená",J757,0)</f>
        <v>0</v>
      </c>
      <c r="BH757" s="155">
        <f>IF(N757="zníž. prenesená",J757,0)</f>
        <v>0</v>
      </c>
      <c r="BI757" s="155">
        <f>IF(N757="nulová",J757,0)</f>
        <v>0</v>
      </c>
      <c r="BJ757" s="17" t="s">
        <v>118</v>
      </c>
      <c r="BK757" s="155">
        <f>I757*H757</f>
        <v>0</v>
      </c>
    </row>
    <row r="758" spans="2:63" s="1" customFormat="1" ht="16.25" customHeight="1">
      <c r="B758" s="32"/>
      <c r="C758" s="198" t="s">
        <v>1</v>
      </c>
      <c r="D758" s="198" t="s">
        <v>179</v>
      </c>
      <c r="E758" s="199" t="s">
        <v>1</v>
      </c>
      <c r="F758" s="200" t="s">
        <v>1</v>
      </c>
      <c r="G758" s="201" t="s">
        <v>1</v>
      </c>
      <c r="H758" s="202"/>
      <c r="I758" s="202"/>
      <c r="J758" s="203">
        <f t="shared" si="10"/>
        <v>0</v>
      </c>
      <c r="K758" s="204"/>
      <c r="L758" s="32"/>
      <c r="M758" s="205" t="s">
        <v>1</v>
      </c>
      <c r="N758" s="206" t="s">
        <v>41</v>
      </c>
      <c r="O758" s="207"/>
      <c r="P758" s="207"/>
      <c r="Q758" s="207"/>
      <c r="R758" s="207"/>
      <c r="S758" s="207"/>
      <c r="T758" s="208"/>
      <c r="AT758" s="17" t="s">
        <v>1276</v>
      </c>
      <c r="AU758" s="17" t="s">
        <v>83</v>
      </c>
      <c r="AY758" s="17" t="s">
        <v>1276</v>
      </c>
      <c r="BE758" s="155">
        <f>IF(N758="základná",J758,0)</f>
        <v>0</v>
      </c>
      <c r="BF758" s="155">
        <f>IF(N758="znížená",J758,0)</f>
        <v>0</v>
      </c>
      <c r="BG758" s="155">
        <f>IF(N758="zákl. prenesená",J758,0)</f>
        <v>0</v>
      </c>
      <c r="BH758" s="155">
        <f>IF(N758="zníž. prenesená",J758,0)</f>
        <v>0</v>
      </c>
      <c r="BI758" s="155">
        <f>IF(N758="nulová",J758,0)</f>
        <v>0</v>
      </c>
      <c r="BJ758" s="17" t="s">
        <v>118</v>
      </c>
      <c r="BK758" s="155">
        <f>I758*H758</f>
        <v>0</v>
      </c>
    </row>
    <row r="759" spans="2:63" s="1" customFormat="1" ht="7" customHeight="1">
      <c r="B759" s="47"/>
      <c r="C759" s="48"/>
      <c r="D759" s="48"/>
      <c r="E759" s="48"/>
      <c r="F759" s="48"/>
      <c r="G759" s="48"/>
      <c r="H759" s="48"/>
      <c r="I759" s="48"/>
      <c r="J759" s="48"/>
      <c r="K759" s="48"/>
      <c r="L759" s="32"/>
    </row>
  </sheetData>
  <autoFilter ref="C138:K758" xr:uid="{00000000-0009-0000-0000-000001000000}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754:D759" xr:uid="{00000000-0002-0000-0100-000000000000}">
      <formula1>"K, M"</formula1>
    </dataValidation>
    <dataValidation type="list" allowBlank="1" showInputMessage="1" showErrorMessage="1" error="Povolené sú hodnoty základná, znížená, nulová." sqref="N754:N759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66"/>
  <sheetViews>
    <sheetView showGridLines="0" topLeftCell="A243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87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1277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1278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1278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ROUND(J129,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ROUND((ROUND((SUM(BE129:BE259)),  2) + SUM(BE261:BE265)), 2)</f>
        <v>0</v>
      </c>
      <c r="G33" s="96"/>
      <c r="H33" s="96"/>
      <c r="I33" s="97">
        <v>0.2</v>
      </c>
      <c r="J33" s="95">
        <f>ROUND((ROUND(((SUM(BE129:BE259))*I33),  2) + (SUM(BE261:BE265)*I33)),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ROUND((ROUND((SUM(BF129:BF259)),  2) + SUM(BF261:BF265)), 2)</f>
        <v>0</v>
      </c>
      <c r="G34" s="96"/>
      <c r="H34" s="96"/>
      <c r="I34" s="97">
        <v>0.2</v>
      </c>
      <c r="J34" s="95">
        <f>ROUND((ROUND(((SUM(BF129:BF259))*I34),  2) + (SUM(BF261:BF265)*I34)),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ROUND((ROUND((SUM(BG129:BG259)),  2) + SUM(BG261:BG265)),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ROUND((ROUND((SUM(BH129:BH259)),  2) + SUM(BH261:BH265)),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ROUND((ROUND((SUM(BI129:BI259)),  2) + SUM(BI261:BI265)),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02 - Zdravotechnika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 xml:space="preserve"> MASPLAN s.r.o. 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MASPLAN s.r.o. 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J129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1279</v>
      </c>
      <c r="E97" s="113"/>
      <c r="F97" s="113"/>
      <c r="G97" s="113"/>
      <c r="H97" s="113"/>
      <c r="I97" s="113"/>
      <c r="J97" s="114">
        <f>J130</f>
        <v>0</v>
      </c>
      <c r="L97" s="111"/>
    </row>
    <row r="98" spans="2:12" s="9" customFormat="1" ht="20" customHeight="1">
      <c r="B98" s="115"/>
      <c r="D98" s="116" t="s">
        <v>1280</v>
      </c>
      <c r="E98" s="117"/>
      <c r="F98" s="117"/>
      <c r="G98" s="117"/>
      <c r="H98" s="117"/>
      <c r="I98" s="117"/>
      <c r="J98" s="118">
        <f>J131</f>
        <v>0</v>
      </c>
      <c r="L98" s="115"/>
    </row>
    <row r="99" spans="2:12" s="9" customFormat="1" ht="20" customHeight="1">
      <c r="B99" s="115"/>
      <c r="D99" s="116" t="s">
        <v>1281</v>
      </c>
      <c r="E99" s="117"/>
      <c r="F99" s="117"/>
      <c r="G99" s="117"/>
      <c r="H99" s="117"/>
      <c r="I99" s="117"/>
      <c r="J99" s="118">
        <f>J141</f>
        <v>0</v>
      </c>
      <c r="L99" s="115"/>
    </row>
    <row r="100" spans="2:12" s="9" customFormat="1" ht="20" customHeight="1">
      <c r="B100" s="115"/>
      <c r="D100" s="116" t="s">
        <v>1282</v>
      </c>
      <c r="E100" s="117"/>
      <c r="F100" s="117"/>
      <c r="G100" s="117"/>
      <c r="H100" s="117"/>
      <c r="I100" s="117"/>
      <c r="J100" s="118">
        <f>J144</f>
        <v>0</v>
      </c>
      <c r="L100" s="115"/>
    </row>
    <row r="101" spans="2:12" s="9" customFormat="1" ht="20" customHeight="1">
      <c r="B101" s="115"/>
      <c r="D101" s="116" t="s">
        <v>1283</v>
      </c>
      <c r="E101" s="117"/>
      <c r="F101" s="117"/>
      <c r="G101" s="117"/>
      <c r="H101" s="117"/>
      <c r="I101" s="117"/>
      <c r="J101" s="118">
        <f>J147</f>
        <v>0</v>
      </c>
      <c r="L101" s="115"/>
    </row>
    <row r="102" spans="2:12" s="9" customFormat="1" ht="20" customHeight="1">
      <c r="B102" s="115"/>
      <c r="D102" s="116" t="s">
        <v>1284</v>
      </c>
      <c r="E102" s="117"/>
      <c r="F102" s="117"/>
      <c r="G102" s="117"/>
      <c r="H102" s="117"/>
      <c r="I102" s="117"/>
      <c r="J102" s="118">
        <f>J149</f>
        <v>0</v>
      </c>
      <c r="L102" s="115"/>
    </row>
    <row r="103" spans="2:12" s="9" customFormat="1" ht="20" customHeight="1">
      <c r="B103" s="115"/>
      <c r="D103" s="116" t="s">
        <v>1285</v>
      </c>
      <c r="E103" s="117"/>
      <c r="F103" s="117"/>
      <c r="G103" s="117"/>
      <c r="H103" s="117"/>
      <c r="I103" s="117"/>
      <c r="J103" s="118">
        <f>J164</f>
        <v>0</v>
      </c>
      <c r="L103" s="115"/>
    </row>
    <row r="104" spans="2:12" s="8" customFormat="1" ht="25" customHeight="1">
      <c r="B104" s="111"/>
      <c r="D104" s="112" t="s">
        <v>1286</v>
      </c>
      <c r="E104" s="113"/>
      <c r="F104" s="113"/>
      <c r="G104" s="113"/>
      <c r="H104" s="113"/>
      <c r="I104" s="113"/>
      <c r="J104" s="114">
        <f>J167</f>
        <v>0</v>
      </c>
      <c r="L104" s="111"/>
    </row>
    <row r="105" spans="2:12" s="9" customFormat="1" ht="20" customHeight="1">
      <c r="B105" s="115"/>
      <c r="D105" s="116" t="s">
        <v>1287</v>
      </c>
      <c r="E105" s="117"/>
      <c r="F105" s="117"/>
      <c r="G105" s="117"/>
      <c r="H105" s="117"/>
      <c r="I105" s="117"/>
      <c r="J105" s="118">
        <f>J168</f>
        <v>0</v>
      </c>
      <c r="L105" s="115"/>
    </row>
    <row r="106" spans="2:12" s="9" customFormat="1" ht="20" customHeight="1">
      <c r="B106" s="115"/>
      <c r="D106" s="116" t="s">
        <v>1288</v>
      </c>
      <c r="E106" s="117"/>
      <c r="F106" s="117"/>
      <c r="G106" s="117"/>
      <c r="H106" s="117"/>
      <c r="I106" s="117"/>
      <c r="J106" s="118">
        <f>J191</f>
        <v>0</v>
      </c>
      <c r="L106" s="115"/>
    </row>
    <row r="107" spans="2:12" s="9" customFormat="1" ht="20" customHeight="1">
      <c r="B107" s="115"/>
      <c r="D107" s="116" t="s">
        <v>1289</v>
      </c>
      <c r="E107" s="117"/>
      <c r="F107" s="117"/>
      <c r="G107" s="117"/>
      <c r="H107" s="117"/>
      <c r="I107" s="117"/>
      <c r="J107" s="118">
        <f>J223</f>
        <v>0</v>
      </c>
      <c r="L107" s="115"/>
    </row>
    <row r="108" spans="2:12" s="9" customFormat="1" ht="20" customHeight="1">
      <c r="B108" s="115"/>
      <c r="D108" s="116" t="s">
        <v>1290</v>
      </c>
      <c r="E108" s="117"/>
      <c r="F108" s="117"/>
      <c r="G108" s="117"/>
      <c r="H108" s="117"/>
      <c r="I108" s="117"/>
      <c r="J108" s="118">
        <f>J230</f>
        <v>0</v>
      </c>
      <c r="L108" s="115"/>
    </row>
    <row r="109" spans="2:12" s="8" customFormat="1" ht="21.75" customHeight="1">
      <c r="B109" s="111"/>
      <c r="D109" s="119" t="s">
        <v>162</v>
      </c>
      <c r="J109" s="120">
        <f>J260</f>
        <v>0</v>
      </c>
      <c r="L109" s="111"/>
    </row>
    <row r="110" spans="2:12" s="1" customFormat="1" ht="21.75" customHeight="1">
      <c r="B110" s="32"/>
      <c r="L110" s="32"/>
    </row>
    <row r="111" spans="2:12" s="1" customFormat="1" ht="7" customHeight="1"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32"/>
    </row>
    <row r="115" spans="2:20" s="1" customFormat="1" ht="7" customHeight="1"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32"/>
    </row>
    <row r="116" spans="2:20" s="1" customFormat="1" ht="25" customHeight="1">
      <c r="B116" s="32"/>
      <c r="C116" s="21" t="s">
        <v>163</v>
      </c>
      <c r="L116" s="32"/>
    </row>
    <row r="117" spans="2:20" s="1" customFormat="1" ht="7" customHeight="1">
      <c r="B117" s="32"/>
      <c r="L117" s="32"/>
    </row>
    <row r="118" spans="2:20" s="1" customFormat="1" ht="12" customHeight="1">
      <c r="B118" s="32"/>
      <c r="C118" s="27" t="s">
        <v>15</v>
      </c>
      <c r="L118" s="32"/>
    </row>
    <row r="119" spans="2:20" s="1" customFormat="1" ht="16.5" customHeight="1">
      <c r="B119" s="32"/>
      <c r="E119" s="259" t="str">
        <f>E7</f>
        <v>ZŠ Láb - prístavba - aktualizácia</v>
      </c>
      <c r="F119" s="260"/>
      <c r="G119" s="260"/>
      <c r="H119" s="260"/>
      <c r="L119" s="32"/>
    </row>
    <row r="120" spans="2:20" s="1" customFormat="1" ht="12" customHeight="1">
      <c r="B120" s="32"/>
      <c r="C120" s="27" t="s">
        <v>132</v>
      </c>
      <c r="L120" s="32"/>
    </row>
    <row r="121" spans="2:20" s="1" customFormat="1" ht="16.5" customHeight="1">
      <c r="B121" s="32"/>
      <c r="E121" s="221" t="str">
        <f>E9</f>
        <v>02 - Zdravotechnika</v>
      </c>
      <c r="F121" s="261"/>
      <c r="G121" s="261"/>
      <c r="H121" s="261"/>
      <c r="L121" s="32"/>
    </row>
    <row r="122" spans="2:20" s="1" customFormat="1" ht="7" customHeight="1">
      <c r="B122" s="32"/>
      <c r="L122" s="32"/>
    </row>
    <row r="123" spans="2:20" s="1" customFormat="1" ht="12" customHeight="1">
      <c r="B123" s="32"/>
      <c r="C123" s="27" t="s">
        <v>19</v>
      </c>
      <c r="F123" s="25" t="str">
        <f>F12</f>
        <v>Základná škola Láb</v>
      </c>
      <c r="I123" s="27" t="s">
        <v>21</v>
      </c>
      <c r="J123" s="55" t="str">
        <f>IF(J12="","",J12)</f>
        <v/>
      </c>
      <c r="L123" s="32"/>
    </row>
    <row r="124" spans="2:20" s="1" customFormat="1" ht="7" customHeight="1">
      <c r="B124" s="32"/>
      <c r="L124" s="32"/>
    </row>
    <row r="125" spans="2:20" s="1" customFormat="1" ht="15.25" customHeight="1">
      <c r="B125" s="32"/>
      <c r="C125" s="27" t="s">
        <v>22</v>
      </c>
      <c r="F125" s="25" t="str">
        <f>E15</f>
        <v>Obec Láb</v>
      </c>
      <c r="I125" s="27" t="s">
        <v>28</v>
      </c>
      <c r="J125" s="30" t="str">
        <f>E21</f>
        <v xml:space="preserve"> MASPLAN s.r.o. </v>
      </c>
      <c r="L125" s="32"/>
    </row>
    <row r="126" spans="2:20" s="1" customFormat="1" ht="15.25" customHeight="1">
      <c r="B126" s="32"/>
      <c r="C126" s="27" t="s">
        <v>26</v>
      </c>
      <c r="F126" s="25" t="str">
        <f>IF(E18="","",E18)</f>
        <v>Vyplň údaj</v>
      </c>
      <c r="I126" s="27" t="s">
        <v>31</v>
      </c>
      <c r="J126" s="30" t="str">
        <f>E24</f>
        <v xml:space="preserve"> MASPLAN s.r.o. </v>
      </c>
      <c r="L126" s="32"/>
    </row>
    <row r="127" spans="2:20" s="1" customFormat="1" ht="10.25" customHeight="1">
      <c r="B127" s="32"/>
      <c r="L127" s="32"/>
    </row>
    <row r="128" spans="2:20" s="10" customFormat="1" ht="29.25" customHeight="1">
      <c r="B128" s="121"/>
      <c r="C128" s="122" t="s">
        <v>164</v>
      </c>
      <c r="D128" s="123" t="s">
        <v>60</v>
      </c>
      <c r="E128" s="123" t="s">
        <v>56</v>
      </c>
      <c r="F128" s="123" t="s">
        <v>57</v>
      </c>
      <c r="G128" s="123" t="s">
        <v>165</v>
      </c>
      <c r="H128" s="123" t="s">
        <v>166</v>
      </c>
      <c r="I128" s="123" t="s">
        <v>167</v>
      </c>
      <c r="J128" s="124" t="s">
        <v>137</v>
      </c>
      <c r="K128" s="125" t="s">
        <v>168</v>
      </c>
      <c r="L128" s="121"/>
      <c r="M128" s="62" t="s">
        <v>1</v>
      </c>
      <c r="N128" s="63" t="s">
        <v>39</v>
      </c>
      <c r="O128" s="63" t="s">
        <v>169</v>
      </c>
      <c r="P128" s="63" t="s">
        <v>170</v>
      </c>
      <c r="Q128" s="63" t="s">
        <v>171</v>
      </c>
      <c r="R128" s="63" t="s">
        <v>172</v>
      </c>
      <c r="S128" s="63" t="s">
        <v>173</v>
      </c>
      <c r="T128" s="64" t="s">
        <v>174</v>
      </c>
    </row>
    <row r="129" spans="2:65" s="1" customFormat="1" ht="22.75" customHeight="1">
      <c r="B129" s="32"/>
      <c r="C129" s="67" t="s">
        <v>138</v>
      </c>
      <c r="J129" s="126">
        <f>BK129</f>
        <v>0</v>
      </c>
      <c r="L129" s="32"/>
      <c r="M129" s="65"/>
      <c r="N129" s="56"/>
      <c r="O129" s="56"/>
      <c r="P129" s="127">
        <f>P130+P167+P260</f>
        <v>0</v>
      </c>
      <c r="Q129" s="56"/>
      <c r="R129" s="127">
        <f>R130+R167+R260</f>
        <v>79.762268800000015</v>
      </c>
      <c r="S129" s="56"/>
      <c r="T129" s="128">
        <f>T130+T167+T260</f>
        <v>0</v>
      </c>
      <c r="AT129" s="17" t="s">
        <v>74</v>
      </c>
      <c r="AU129" s="17" t="s">
        <v>139</v>
      </c>
      <c r="BK129" s="129">
        <f>BK130+BK167+BK260</f>
        <v>0</v>
      </c>
    </row>
    <row r="130" spans="2:65" s="11" customFormat="1" ht="26" customHeight="1">
      <c r="B130" s="130"/>
      <c r="D130" s="131" t="s">
        <v>74</v>
      </c>
      <c r="E130" s="132" t="s">
        <v>175</v>
      </c>
      <c r="F130" s="132" t="s">
        <v>1291</v>
      </c>
      <c r="I130" s="133"/>
      <c r="J130" s="120">
        <f>BK130</f>
        <v>0</v>
      </c>
      <c r="L130" s="130"/>
      <c r="M130" s="134"/>
      <c r="P130" s="135">
        <f>P131+P141+P144+P147+P149+P164</f>
        <v>0</v>
      </c>
      <c r="R130" s="135">
        <f>R131+R141+R144+R147+R149+R164</f>
        <v>78.092678800000016</v>
      </c>
      <c r="T130" s="136">
        <f>T131+T141+T144+T147+T149+T164</f>
        <v>0</v>
      </c>
      <c r="AR130" s="131" t="s">
        <v>83</v>
      </c>
      <c r="AT130" s="137" t="s">
        <v>74</v>
      </c>
      <c r="AU130" s="137" t="s">
        <v>75</v>
      </c>
      <c r="AY130" s="131" t="s">
        <v>177</v>
      </c>
      <c r="BK130" s="138">
        <f>BK131+BK141+BK144+BK147+BK149+BK164</f>
        <v>0</v>
      </c>
    </row>
    <row r="131" spans="2:65" s="11" customFormat="1" ht="22.75" customHeight="1">
      <c r="B131" s="130"/>
      <c r="D131" s="131" t="s">
        <v>74</v>
      </c>
      <c r="E131" s="139" t="s">
        <v>83</v>
      </c>
      <c r="F131" s="139" t="s">
        <v>1292</v>
      </c>
      <c r="I131" s="133"/>
      <c r="J131" s="140">
        <f>BK131</f>
        <v>0</v>
      </c>
      <c r="L131" s="130"/>
      <c r="M131" s="134"/>
      <c r="P131" s="135">
        <f>SUM(P132:P140)</f>
        <v>0</v>
      </c>
      <c r="R131" s="135">
        <f>SUM(R132:R140)</f>
        <v>49.8996</v>
      </c>
      <c r="T131" s="136">
        <f>SUM(T132:T140)</f>
        <v>0</v>
      </c>
      <c r="AR131" s="131" t="s">
        <v>83</v>
      </c>
      <c r="AT131" s="137" t="s">
        <v>74</v>
      </c>
      <c r="AU131" s="137" t="s">
        <v>83</v>
      </c>
      <c r="AY131" s="131" t="s">
        <v>177</v>
      </c>
      <c r="BK131" s="138">
        <f>SUM(BK132:BK140)</f>
        <v>0</v>
      </c>
    </row>
    <row r="132" spans="2:65" s="1" customFormat="1" ht="16.5" customHeight="1">
      <c r="B132" s="141"/>
      <c r="C132" s="142" t="s">
        <v>83</v>
      </c>
      <c r="D132" s="142" t="s">
        <v>179</v>
      </c>
      <c r="E132" s="143" t="s">
        <v>1293</v>
      </c>
      <c r="F132" s="144" t="s">
        <v>1294</v>
      </c>
      <c r="G132" s="145" t="s">
        <v>182</v>
      </c>
      <c r="H132" s="146">
        <v>51.84</v>
      </c>
      <c r="I132" s="147"/>
      <c r="J132" s="148">
        <f t="shared" ref="J132:J140" si="0">ROUND(I132*H132,2)</f>
        <v>0</v>
      </c>
      <c r="K132" s="149"/>
      <c r="L132" s="32"/>
      <c r="M132" s="150" t="s">
        <v>1</v>
      </c>
      <c r="N132" s="151" t="s">
        <v>41</v>
      </c>
      <c r="P132" s="152">
        <f t="shared" ref="P132:P140" si="1">O132*H132</f>
        <v>0</v>
      </c>
      <c r="Q132" s="152">
        <v>0</v>
      </c>
      <c r="R132" s="152">
        <f t="shared" ref="R132:R140" si="2">Q132*H132</f>
        <v>0</v>
      </c>
      <c r="S132" s="152">
        <v>0</v>
      </c>
      <c r="T132" s="153">
        <f t="shared" ref="T132:T140" si="3">S132*H132</f>
        <v>0</v>
      </c>
      <c r="AR132" s="154" t="s">
        <v>183</v>
      </c>
      <c r="AT132" s="154" t="s">
        <v>179</v>
      </c>
      <c r="AU132" s="154" t="s">
        <v>118</v>
      </c>
      <c r="AY132" s="17" t="s">
        <v>177</v>
      </c>
      <c r="BE132" s="155">
        <f t="shared" ref="BE132:BE140" si="4">IF(N132="základná",J132,0)</f>
        <v>0</v>
      </c>
      <c r="BF132" s="155">
        <f t="shared" ref="BF132:BF140" si="5">IF(N132="znížená",J132,0)</f>
        <v>0</v>
      </c>
      <c r="BG132" s="155">
        <f t="shared" ref="BG132:BG140" si="6">IF(N132="zákl. prenesená",J132,0)</f>
        <v>0</v>
      </c>
      <c r="BH132" s="155">
        <f t="shared" ref="BH132:BH140" si="7">IF(N132="zníž. prenesená",J132,0)</f>
        <v>0</v>
      </c>
      <c r="BI132" s="155">
        <f t="shared" ref="BI132:BI140" si="8">IF(N132="nulová",J132,0)</f>
        <v>0</v>
      </c>
      <c r="BJ132" s="17" t="s">
        <v>118</v>
      </c>
      <c r="BK132" s="155">
        <f t="shared" ref="BK132:BK140" si="9">ROUND(I132*H132,2)</f>
        <v>0</v>
      </c>
      <c r="BL132" s="17" t="s">
        <v>183</v>
      </c>
      <c r="BM132" s="154" t="s">
        <v>118</v>
      </c>
    </row>
    <row r="133" spans="2:65" s="1" customFormat="1" ht="21.75" customHeight="1">
      <c r="B133" s="141"/>
      <c r="C133" s="142" t="s">
        <v>118</v>
      </c>
      <c r="D133" s="142" t="s">
        <v>179</v>
      </c>
      <c r="E133" s="143" t="s">
        <v>1295</v>
      </c>
      <c r="F133" s="144" t="s">
        <v>1296</v>
      </c>
      <c r="G133" s="145" t="s">
        <v>182</v>
      </c>
      <c r="H133" s="146">
        <v>86.16</v>
      </c>
      <c r="I133" s="147"/>
      <c r="J133" s="148">
        <f t="shared" si="0"/>
        <v>0</v>
      </c>
      <c r="K133" s="149"/>
      <c r="L133" s="32"/>
      <c r="M133" s="150" t="s">
        <v>1</v>
      </c>
      <c r="N133" s="151" t="s">
        <v>41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AR133" s="154" t="s">
        <v>183</v>
      </c>
      <c r="AT133" s="154" t="s">
        <v>179</v>
      </c>
      <c r="AU133" s="154" t="s">
        <v>118</v>
      </c>
      <c r="AY133" s="17" t="s">
        <v>177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118</v>
      </c>
      <c r="BK133" s="155">
        <f t="shared" si="9"/>
        <v>0</v>
      </c>
      <c r="BL133" s="17" t="s">
        <v>183</v>
      </c>
      <c r="BM133" s="154" t="s">
        <v>183</v>
      </c>
    </row>
    <row r="134" spans="2:65" s="1" customFormat="1" ht="24.25" customHeight="1">
      <c r="B134" s="141"/>
      <c r="C134" s="142" t="s">
        <v>191</v>
      </c>
      <c r="D134" s="142" t="s">
        <v>179</v>
      </c>
      <c r="E134" s="143" t="s">
        <v>1297</v>
      </c>
      <c r="F134" s="144" t="s">
        <v>1298</v>
      </c>
      <c r="G134" s="145" t="s">
        <v>182</v>
      </c>
      <c r="H134" s="146">
        <v>75</v>
      </c>
      <c r="I134" s="147"/>
      <c r="J134" s="148">
        <f t="shared" si="0"/>
        <v>0</v>
      </c>
      <c r="K134" s="149"/>
      <c r="L134" s="32"/>
      <c r="M134" s="150" t="s">
        <v>1</v>
      </c>
      <c r="N134" s="151" t="s">
        <v>41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AR134" s="154" t="s">
        <v>183</v>
      </c>
      <c r="AT134" s="154" t="s">
        <v>179</v>
      </c>
      <c r="AU134" s="154" t="s">
        <v>118</v>
      </c>
      <c r="AY134" s="17" t="s">
        <v>177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118</v>
      </c>
      <c r="BK134" s="155">
        <f t="shared" si="9"/>
        <v>0</v>
      </c>
      <c r="BL134" s="17" t="s">
        <v>183</v>
      </c>
      <c r="BM134" s="154" t="s">
        <v>205</v>
      </c>
    </row>
    <row r="135" spans="2:65" s="1" customFormat="1" ht="16.5" customHeight="1">
      <c r="B135" s="141"/>
      <c r="C135" s="142" t="s">
        <v>183</v>
      </c>
      <c r="D135" s="142" t="s">
        <v>179</v>
      </c>
      <c r="E135" s="143" t="s">
        <v>1299</v>
      </c>
      <c r="F135" s="144" t="s">
        <v>1300</v>
      </c>
      <c r="G135" s="145" t="s">
        <v>182</v>
      </c>
      <c r="H135" s="146">
        <v>75</v>
      </c>
      <c r="I135" s="147"/>
      <c r="J135" s="148">
        <f t="shared" si="0"/>
        <v>0</v>
      </c>
      <c r="K135" s="149"/>
      <c r="L135" s="32"/>
      <c r="M135" s="150" t="s">
        <v>1</v>
      </c>
      <c r="N135" s="151" t="s">
        <v>41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AR135" s="154" t="s">
        <v>183</v>
      </c>
      <c r="AT135" s="154" t="s">
        <v>179</v>
      </c>
      <c r="AU135" s="154" t="s">
        <v>118</v>
      </c>
      <c r="AY135" s="17" t="s">
        <v>177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118</v>
      </c>
      <c r="BK135" s="155">
        <f t="shared" si="9"/>
        <v>0</v>
      </c>
      <c r="BL135" s="17" t="s">
        <v>183</v>
      </c>
      <c r="BM135" s="154" t="s">
        <v>215</v>
      </c>
    </row>
    <row r="136" spans="2:65" s="1" customFormat="1" ht="16.5" customHeight="1">
      <c r="B136" s="141"/>
      <c r="C136" s="142" t="s">
        <v>200</v>
      </c>
      <c r="D136" s="142" t="s">
        <v>179</v>
      </c>
      <c r="E136" s="143" t="s">
        <v>1301</v>
      </c>
      <c r="F136" s="144" t="s">
        <v>1302</v>
      </c>
      <c r="G136" s="145" t="s">
        <v>182</v>
      </c>
      <c r="H136" s="146">
        <v>75</v>
      </c>
      <c r="I136" s="147"/>
      <c r="J136" s="148">
        <f t="shared" si="0"/>
        <v>0</v>
      </c>
      <c r="K136" s="149"/>
      <c r="L136" s="32"/>
      <c r="M136" s="150" t="s">
        <v>1</v>
      </c>
      <c r="N136" s="151" t="s">
        <v>41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AR136" s="154" t="s">
        <v>183</v>
      </c>
      <c r="AT136" s="154" t="s">
        <v>179</v>
      </c>
      <c r="AU136" s="154" t="s">
        <v>118</v>
      </c>
      <c r="AY136" s="17" t="s">
        <v>177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118</v>
      </c>
      <c r="BK136" s="155">
        <f t="shared" si="9"/>
        <v>0</v>
      </c>
      <c r="BL136" s="17" t="s">
        <v>183</v>
      </c>
      <c r="BM136" s="154" t="s">
        <v>109</v>
      </c>
    </row>
    <row r="137" spans="2:65" s="1" customFormat="1" ht="24.25" customHeight="1">
      <c r="B137" s="141"/>
      <c r="C137" s="142" t="s">
        <v>205</v>
      </c>
      <c r="D137" s="142" t="s">
        <v>179</v>
      </c>
      <c r="E137" s="143" t="s">
        <v>1303</v>
      </c>
      <c r="F137" s="144" t="s">
        <v>1304</v>
      </c>
      <c r="G137" s="145" t="s">
        <v>182</v>
      </c>
      <c r="H137" s="146">
        <v>63</v>
      </c>
      <c r="I137" s="147"/>
      <c r="J137" s="148">
        <f t="shared" si="0"/>
        <v>0</v>
      </c>
      <c r="K137" s="149"/>
      <c r="L137" s="32"/>
      <c r="M137" s="150" t="s">
        <v>1</v>
      </c>
      <c r="N137" s="151" t="s">
        <v>41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AR137" s="154" t="s">
        <v>183</v>
      </c>
      <c r="AT137" s="154" t="s">
        <v>179</v>
      </c>
      <c r="AU137" s="154" t="s">
        <v>118</v>
      </c>
      <c r="AY137" s="17" t="s">
        <v>177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118</v>
      </c>
      <c r="BK137" s="155">
        <f t="shared" si="9"/>
        <v>0</v>
      </c>
      <c r="BL137" s="17" t="s">
        <v>183</v>
      </c>
      <c r="BM137" s="154" t="s">
        <v>233</v>
      </c>
    </row>
    <row r="138" spans="2:65" s="1" customFormat="1" ht="16.5" customHeight="1">
      <c r="B138" s="141"/>
      <c r="C138" s="142" t="s">
        <v>210</v>
      </c>
      <c r="D138" s="142" t="s">
        <v>179</v>
      </c>
      <c r="E138" s="143" t="s">
        <v>1305</v>
      </c>
      <c r="F138" s="144" t="s">
        <v>1306</v>
      </c>
      <c r="G138" s="145" t="s">
        <v>182</v>
      </c>
      <c r="H138" s="146">
        <v>29.88</v>
      </c>
      <c r="I138" s="147"/>
      <c r="J138" s="148">
        <f t="shared" si="0"/>
        <v>0</v>
      </c>
      <c r="K138" s="149"/>
      <c r="L138" s="32"/>
      <c r="M138" s="150" t="s">
        <v>1</v>
      </c>
      <c r="N138" s="151" t="s">
        <v>41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AR138" s="154" t="s">
        <v>183</v>
      </c>
      <c r="AT138" s="154" t="s">
        <v>179</v>
      </c>
      <c r="AU138" s="154" t="s">
        <v>118</v>
      </c>
      <c r="AY138" s="17" t="s">
        <v>177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118</v>
      </c>
      <c r="BK138" s="155">
        <f t="shared" si="9"/>
        <v>0</v>
      </c>
      <c r="BL138" s="17" t="s">
        <v>183</v>
      </c>
      <c r="BM138" s="154" t="s">
        <v>245</v>
      </c>
    </row>
    <row r="139" spans="2:65" s="1" customFormat="1" ht="16.5" customHeight="1">
      <c r="B139" s="141"/>
      <c r="C139" s="187" t="s">
        <v>215</v>
      </c>
      <c r="D139" s="187" t="s">
        <v>478</v>
      </c>
      <c r="E139" s="188" t="s">
        <v>1307</v>
      </c>
      <c r="F139" s="189" t="s">
        <v>1308</v>
      </c>
      <c r="G139" s="190" t="s">
        <v>182</v>
      </c>
      <c r="H139" s="191">
        <v>29.88</v>
      </c>
      <c r="I139" s="192"/>
      <c r="J139" s="193">
        <f t="shared" si="0"/>
        <v>0</v>
      </c>
      <c r="K139" s="194"/>
      <c r="L139" s="195"/>
      <c r="M139" s="196" t="s">
        <v>1</v>
      </c>
      <c r="N139" s="197" t="s">
        <v>41</v>
      </c>
      <c r="P139" s="152">
        <f t="shared" si="1"/>
        <v>0</v>
      </c>
      <c r="Q139" s="152">
        <v>1.67</v>
      </c>
      <c r="R139" s="152">
        <f t="shared" si="2"/>
        <v>49.8996</v>
      </c>
      <c r="S139" s="152">
        <v>0</v>
      </c>
      <c r="T139" s="153">
        <f t="shared" si="3"/>
        <v>0</v>
      </c>
      <c r="AR139" s="154" t="s">
        <v>215</v>
      </c>
      <c r="AT139" s="154" t="s">
        <v>478</v>
      </c>
      <c r="AU139" s="154" t="s">
        <v>118</v>
      </c>
      <c r="AY139" s="17" t="s">
        <v>177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118</v>
      </c>
      <c r="BK139" s="155">
        <f t="shared" si="9"/>
        <v>0</v>
      </c>
      <c r="BL139" s="17" t="s">
        <v>183</v>
      </c>
      <c r="BM139" s="154" t="s">
        <v>258</v>
      </c>
    </row>
    <row r="140" spans="2:65" s="1" customFormat="1" ht="16.5" customHeight="1">
      <c r="B140" s="141"/>
      <c r="C140" s="142" t="s">
        <v>220</v>
      </c>
      <c r="D140" s="142" t="s">
        <v>179</v>
      </c>
      <c r="E140" s="143" t="s">
        <v>1309</v>
      </c>
      <c r="F140" s="144" t="s">
        <v>1310</v>
      </c>
      <c r="G140" s="145" t="s">
        <v>182</v>
      </c>
      <c r="H140" s="146">
        <v>12.403</v>
      </c>
      <c r="I140" s="147"/>
      <c r="J140" s="148">
        <f t="shared" si="0"/>
        <v>0</v>
      </c>
      <c r="K140" s="149"/>
      <c r="L140" s="32"/>
      <c r="M140" s="150" t="s">
        <v>1</v>
      </c>
      <c r="N140" s="151" t="s">
        <v>41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AR140" s="154" t="s">
        <v>183</v>
      </c>
      <c r="AT140" s="154" t="s">
        <v>179</v>
      </c>
      <c r="AU140" s="154" t="s">
        <v>118</v>
      </c>
      <c r="AY140" s="17" t="s">
        <v>177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118</v>
      </c>
      <c r="BK140" s="155">
        <f t="shared" si="9"/>
        <v>0</v>
      </c>
      <c r="BL140" s="17" t="s">
        <v>183</v>
      </c>
      <c r="BM140" s="154" t="s">
        <v>268</v>
      </c>
    </row>
    <row r="141" spans="2:65" s="11" customFormat="1" ht="22.75" customHeight="1">
      <c r="B141" s="130"/>
      <c r="D141" s="131" t="s">
        <v>74</v>
      </c>
      <c r="E141" s="139" t="s">
        <v>118</v>
      </c>
      <c r="F141" s="139" t="s">
        <v>1311</v>
      </c>
      <c r="I141" s="133"/>
      <c r="J141" s="140">
        <f>BK141</f>
        <v>0</v>
      </c>
      <c r="L141" s="130"/>
      <c r="M141" s="134"/>
      <c r="P141" s="135">
        <f>SUM(P142:P143)</f>
        <v>0</v>
      </c>
      <c r="R141" s="135">
        <f>SUM(R142:R143)</f>
        <v>7.0500000000000007E-2</v>
      </c>
      <c r="T141" s="136">
        <f>SUM(T142:T143)</f>
        <v>0</v>
      </c>
      <c r="AR141" s="131" t="s">
        <v>83</v>
      </c>
      <c r="AT141" s="137" t="s">
        <v>74</v>
      </c>
      <c r="AU141" s="137" t="s">
        <v>83</v>
      </c>
      <c r="AY141" s="131" t="s">
        <v>177</v>
      </c>
      <c r="BK141" s="138">
        <f>SUM(BK142:BK143)</f>
        <v>0</v>
      </c>
    </row>
    <row r="142" spans="2:65" s="1" customFormat="1" ht="16.5" customHeight="1">
      <c r="B142" s="141"/>
      <c r="C142" s="142" t="s">
        <v>109</v>
      </c>
      <c r="D142" s="142" t="s">
        <v>179</v>
      </c>
      <c r="E142" s="143" t="s">
        <v>1312</v>
      </c>
      <c r="F142" s="144" t="s">
        <v>1313</v>
      </c>
      <c r="G142" s="145" t="s">
        <v>116</v>
      </c>
      <c r="H142" s="146">
        <v>75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1.3999999999999999E-4</v>
      </c>
      <c r="R142" s="152">
        <f>Q142*H142</f>
        <v>1.0499999999999999E-2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118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7</v>
      </c>
    </row>
    <row r="143" spans="2:65" s="1" customFormat="1" ht="16.5" customHeight="1">
      <c r="B143" s="141"/>
      <c r="C143" s="187" t="s">
        <v>112</v>
      </c>
      <c r="D143" s="187" t="s">
        <v>478</v>
      </c>
      <c r="E143" s="188" t="s">
        <v>1314</v>
      </c>
      <c r="F143" s="189" t="s">
        <v>1315</v>
      </c>
      <c r="G143" s="190" t="s">
        <v>116</v>
      </c>
      <c r="H143" s="191">
        <v>75</v>
      </c>
      <c r="I143" s="192"/>
      <c r="J143" s="193">
        <f>ROUND(I143*H143,2)</f>
        <v>0</v>
      </c>
      <c r="K143" s="194"/>
      <c r="L143" s="195"/>
      <c r="M143" s="196" t="s">
        <v>1</v>
      </c>
      <c r="N143" s="197" t="s">
        <v>41</v>
      </c>
      <c r="P143" s="152">
        <f>O143*H143</f>
        <v>0</v>
      </c>
      <c r="Q143" s="152">
        <v>8.0000000000000004E-4</v>
      </c>
      <c r="R143" s="152">
        <f>Q143*H143</f>
        <v>6.0000000000000005E-2</v>
      </c>
      <c r="S143" s="152">
        <v>0</v>
      </c>
      <c r="T143" s="153">
        <f>S143*H143</f>
        <v>0</v>
      </c>
      <c r="AR143" s="154" t="s">
        <v>215</v>
      </c>
      <c r="AT143" s="154" t="s">
        <v>478</v>
      </c>
      <c r="AU143" s="154" t="s">
        <v>118</v>
      </c>
      <c r="AY143" s="17" t="s">
        <v>177</v>
      </c>
      <c r="BE143" s="155">
        <f>IF(N143="základná",J143,0)</f>
        <v>0</v>
      </c>
      <c r="BF143" s="155">
        <f>IF(N143="znížená",J143,0)</f>
        <v>0</v>
      </c>
      <c r="BG143" s="155">
        <f>IF(N143="zákl. prenesená",J143,0)</f>
        <v>0</v>
      </c>
      <c r="BH143" s="155">
        <f>IF(N143="zníž. prenesená",J143,0)</f>
        <v>0</v>
      </c>
      <c r="BI143" s="155">
        <f>IF(N143="nulová",J143,0)</f>
        <v>0</v>
      </c>
      <c r="BJ143" s="17" t="s">
        <v>118</v>
      </c>
      <c r="BK143" s="155">
        <f>ROUND(I143*H143,2)</f>
        <v>0</v>
      </c>
      <c r="BL143" s="17" t="s">
        <v>183</v>
      </c>
      <c r="BM143" s="154" t="s">
        <v>289</v>
      </c>
    </row>
    <row r="144" spans="2:65" s="11" customFormat="1" ht="22.75" customHeight="1">
      <c r="B144" s="130"/>
      <c r="D144" s="131" t="s">
        <v>74</v>
      </c>
      <c r="E144" s="139" t="s">
        <v>191</v>
      </c>
      <c r="F144" s="139" t="s">
        <v>1316</v>
      </c>
      <c r="I144" s="133"/>
      <c r="J144" s="140">
        <f>BK144</f>
        <v>0</v>
      </c>
      <c r="L144" s="130"/>
      <c r="M144" s="134"/>
      <c r="P144" s="135">
        <f>SUM(P145:P146)</f>
        <v>0</v>
      </c>
      <c r="R144" s="135">
        <f>SUM(R145:R146)</f>
        <v>2.7</v>
      </c>
      <c r="T144" s="136">
        <f>SUM(T145:T146)</f>
        <v>0</v>
      </c>
      <c r="AR144" s="131" t="s">
        <v>83</v>
      </c>
      <c r="AT144" s="137" t="s">
        <v>74</v>
      </c>
      <c r="AU144" s="137" t="s">
        <v>83</v>
      </c>
      <c r="AY144" s="131" t="s">
        <v>177</v>
      </c>
      <c r="BK144" s="138">
        <f>SUM(BK145:BK146)</f>
        <v>0</v>
      </c>
    </row>
    <row r="145" spans="2:65" s="1" customFormat="1" ht="16.5" customHeight="1">
      <c r="B145" s="141"/>
      <c r="C145" s="142" t="s">
        <v>233</v>
      </c>
      <c r="D145" s="142" t="s">
        <v>179</v>
      </c>
      <c r="E145" s="143" t="s">
        <v>1317</v>
      </c>
      <c r="F145" s="144" t="s">
        <v>1318</v>
      </c>
      <c r="G145" s="145" t="s">
        <v>1319</v>
      </c>
      <c r="H145" s="146">
        <v>1</v>
      </c>
      <c r="I145" s="147"/>
      <c r="J145" s="148">
        <f>ROUND(I145*H145,2)</f>
        <v>0</v>
      </c>
      <c r="K145" s="149"/>
      <c r="L145" s="32"/>
      <c r="M145" s="150" t="s">
        <v>1</v>
      </c>
      <c r="N145" s="151" t="s">
        <v>41</v>
      </c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AR145" s="154" t="s">
        <v>183</v>
      </c>
      <c r="AT145" s="154" t="s">
        <v>179</v>
      </c>
      <c r="AU145" s="154" t="s">
        <v>118</v>
      </c>
      <c r="AY145" s="17" t="s">
        <v>177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7" t="s">
        <v>118</v>
      </c>
      <c r="BK145" s="155">
        <f>ROUND(I145*H145,2)</f>
        <v>0</v>
      </c>
      <c r="BL145" s="17" t="s">
        <v>183</v>
      </c>
      <c r="BM145" s="154" t="s">
        <v>302</v>
      </c>
    </row>
    <row r="146" spans="2:65" s="1" customFormat="1" ht="16.5" customHeight="1">
      <c r="B146" s="141"/>
      <c r="C146" s="187" t="s">
        <v>239</v>
      </c>
      <c r="D146" s="187" t="s">
        <v>478</v>
      </c>
      <c r="E146" s="188" t="s">
        <v>1320</v>
      </c>
      <c r="F146" s="189" t="s">
        <v>1321</v>
      </c>
      <c r="G146" s="190" t="s">
        <v>1319</v>
      </c>
      <c r="H146" s="191">
        <v>1</v>
      </c>
      <c r="I146" s="192"/>
      <c r="J146" s="193">
        <f>ROUND(I146*H146,2)</f>
        <v>0</v>
      </c>
      <c r="K146" s="194"/>
      <c r="L146" s="195"/>
      <c r="M146" s="196" t="s">
        <v>1</v>
      </c>
      <c r="N146" s="197" t="s">
        <v>41</v>
      </c>
      <c r="P146" s="152">
        <f>O146*H146</f>
        <v>0</v>
      </c>
      <c r="Q146" s="152">
        <v>2.7</v>
      </c>
      <c r="R146" s="152">
        <f>Q146*H146</f>
        <v>2.7</v>
      </c>
      <c r="S146" s="152">
        <v>0</v>
      </c>
      <c r="T146" s="153">
        <f>S146*H146</f>
        <v>0</v>
      </c>
      <c r="AR146" s="154" t="s">
        <v>215</v>
      </c>
      <c r="AT146" s="154" t="s">
        <v>478</v>
      </c>
      <c r="AU146" s="154" t="s">
        <v>118</v>
      </c>
      <c r="AY146" s="17" t="s">
        <v>177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7" t="s">
        <v>118</v>
      </c>
      <c r="BK146" s="155">
        <f>ROUND(I146*H146,2)</f>
        <v>0</v>
      </c>
      <c r="BL146" s="17" t="s">
        <v>183</v>
      </c>
      <c r="BM146" s="154" t="s">
        <v>318</v>
      </c>
    </row>
    <row r="147" spans="2:65" s="11" customFormat="1" ht="22.75" customHeight="1">
      <c r="B147" s="130"/>
      <c r="D147" s="131" t="s">
        <v>74</v>
      </c>
      <c r="E147" s="139" t="s">
        <v>183</v>
      </c>
      <c r="F147" s="139" t="s">
        <v>1322</v>
      </c>
      <c r="I147" s="133"/>
      <c r="J147" s="140">
        <f>BK147</f>
        <v>0</v>
      </c>
      <c r="L147" s="130"/>
      <c r="M147" s="134"/>
      <c r="P147" s="135">
        <f>P148</f>
        <v>0</v>
      </c>
      <c r="R147" s="135">
        <f>R148</f>
        <v>25.411948800000001</v>
      </c>
      <c r="T147" s="136">
        <f>T148</f>
        <v>0</v>
      </c>
      <c r="AR147" s="131" t="s">
        <v>83</v>
      </c>
      <c r="AT147" s="137" t="s">
        <v>74</v>
      </c>
      <c r="AU147" s="137" t="s">
        <v>83</v>
      </c>
      <c r="AY147" s="131" t="s">
        <v>177</v>
      </c>
      <c r="BK147" s="138">
        <f>BK148</f>
        <v>0</v>
      </c>
    </row>
    <row r="148" spans="2:65" s="1" customFormat="1" ht="24.25" customHeight="1">
      <c r="B148" s="141"/>
      <c r="C148" s="142" t="s">
        <v>245</v>
      </c>
      <c r="D148" s="142" t="s">
        <v>179</v>
      </c>
      <c r="E148" s="143" t="s">
        <v>1323</v>
      </c>
      <c r="F148" s="144" t="s">
        <v>1324</v>
      </c>
      <c r="G148" s="145" t="s">
        <v>182</v>
      </c>
      <c r="H148" s="146">
        <v>13.44</v>
      </c>
      <c r="I148" s="147"/>
      <c r="J148" s="148">
        <f>ROUND(I148*H148,2)</f>
        <v>0</v>
      </c>
      <c r="K148" s="149"/>
      <c r="L148" s="32"/>
      <c r="M148" s="150" t="s">
        <v>1</v>
      </c>
      <c r="N148" s="151" t="s">
        <v>41</v>
      </c>
      <c r="P148" s="152">
        <f>O148*H148</f>
        <v>0</v>
      </c>
      <c r="Q148" s="152">
        <v>1.8907700000000001</v>
      </c>
      <c r="R148" s="152">
        <f>Q148*H148</f>
        <v>25.411948800000001</v>
      </c>
      <c r="S148" s="152">
        <v>0</v>
      </c>
      <c r="T148" s="153">
        <f>S148*H148</f>
        <v>0</v>
      </c>
      <c r="AR148" s="154" t="s">
        <v>183</v>
      </c>
      <c r="AT148" s="154" t="s">
        <v>179</v>
      </c>
      <c r="AU148" s="154" t="s">
        <v>118</v>
      </c>
      <c r="AY148" s="17" t="s">
        <v>177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ROUND(I148*H148,2)</f>
        <v>0</v>
      </c>
      <c r="BL148" s="17" t="s">
        <v>183</v>
      </c>
      <c r="BM148" s="154" t="s">
        <v>335</v>
      </c>
    </row>
    <row r="149" spans="2:65" s="11" customFormat="1" ht="22.75" customHeight="1">
      <c r="B149" s="130"/>
      <c r="D149" s="131" t="s">
        <v>74</v>
      </c>
      <c r="E149" s="139" t="s">
        <v>215</v>
      </c>
      <c r="F149" s="139" t="s">
        <v>1325</v>
      </c>
      <c r="I149" s="133"/>
      <c r="J149" s="140">
        <f>BK149</f>
        <v>0</v>
      </c>
      <c r="L149" s="130"/>
      <c r="M149" s="134"/>
      <c r="P149" s="135">
        <f>SUM(P150:P163)</f>
        <v>0</v>
      </c>
      <c r="R149" s="135">
        <f>SUM(R150:R163)</f>
        <v>1.0630000000000001E-2</v>
      </c>
      <c r="T149" s="136">
        <f>SUM(T150:T163)</f>
        <v>0</v>
      </c>
      <c r="AR149" s="131" t="s">
        <v>83</v>
      </c>
      <c r="AT149" s="137" t="s">
        <v>74</v>
      </c>
      <c r="AU149" s="137" t="s">
        <v>83</v>
      </c>
      <c r="AY149" s="131" t="s">
        <v>177</v>
      </c>
      <c r="BK149" s="138">
        <f>SUM(BK150:BK163)</f>
        <v>0</v>
      </c>
    </row>
    <row r="150" spans="2:65" s="1" customFormat="1" ht="16.5" customHeight="1">
      <c r="B150" s="141"/>
      <c r="C150" s="142" t="s">
        <v>252</v>
      </c>
      <c r="D150" s="142" t="s">
        <v>179</v>
      </c>
      <c r="E150" s="143" t="s">
        <v>1326</v>
      </c>
      <c r="F150" s="144" t="s">
        <v>1327</v>
      </c>
      <c r="G150" s="145" t="s">
        <v>182</v>
      </c>
      <c r="H150" s="146">
        <v>13.52</v>
      </c>
      <c r="I150" s="147"/>
      <c r="J150" s="148">
        <f t="shared" ref="J150:J163" si="10">ROUND(I150*H150,2)</f>
        <v>0</v>
      </c>
      <c r="K150" s="149"/>
      <c r="L150" s="32"/>
      <c r="M150" s="150" t="s">
        <v>1</v>
      </c>
      <c r="N150" s="151" t="s">
        <v>41</v>
      </c>
      <c r="P150" s="152">
        <f t="shared" ref="P150:P163" si="11">O150*H150</f>
        <v>0</v>
      </c>
      <c r="Q150" s="152">
        <v>0</v>
      </c>
      <c r="R150" s="152">
        <f t="shared" ref="R150:R163" si="12">Q150*H150</f>
        <v>0</v>
      </c>
      <c r="S150" s="152">
        <v>0</v>
      </c>
      <c r="T150" s="153">
        <f t="shared" ref="T150:T163" si="13">S150*H150</f>
        <v>0</v>
      </c>
      <c r="AR150" s="154" t="s">
        <v>183</v>
      </c>
      <c r="AT150" s="154" t="s">
        <v>179</v>
      </c>
      <c r="AU150" s="154" t="s">
        <v>118</v>
      </c>
      <c r="AY150" s="17" t="s">
        <v>177</v>
      </c>
      <c r="BE150" s="155">
        <f t="shared" ref="BE150:BE163" si="14">IF(N150="základná",J150,0)</f>
        <v>0</v>
      </c>
      <c r="BF150" s="155">
        <f t="shared" ref="BF150:BF163" si="15">IF(N150="znížená",J150,0)</f>
        <v>0</v>
      </c>
      <c r="BG150" s="155">
        <f t="shared" ref="BG150:BG163" si="16">IF(N150="zákl. prenesená",J150,0)</f>
        <v>0</v>
      </c>
      <c r="BH150" s="155">
        <f t="shared" ref="BH150:BH163" si="17">IF(N150="zníž. prenesená",J150,0)</f>
        <v>0</v>
      </c>
      <c r="BI150" s="155">
        <f t="shared" ref="BI150:BI163" si="18">IF(N150="nulová",J150,0)</f>
        <v>0</v>
      </c>
      <c r="BJ150" s="17" t="s">
        <v>118</v>
      </c>
      <c r="BK150" s="155">
        <f t="shared" ref="BK150:BK163" si="19">ROUND(I150*H150,2)</f>
        <v>0</v>
      </c>
      <c r="BL150" s="17" t="s">
        <v>183</v>
      </c>
      <c r="BM150" s="154" t="s">
        <v>346</v>
      </c>
    </row>
    <row r="151" spans="2:65" s="1" customFormat="1" ht="16.5" customHeight="1">
      <c r="B151" s="141"/>
      <c r="C151" s="187" t="s">
        <v>258</v>
      </c>
      <c r="D151" s="187" t="s">
        <v>478</v>
      </c>
      <c r="E151" s="188" t="s">
        <v>1328</v>
      </c>
      <c r="F151" s="189" t="s">
        <v>1329</v>
      </c>
      <c r="G151" s="190" t="s">
        <v>1319</v>
      </c>
      <c r="H151" s="191">
        <v>29</v>
      </c>
      <c r="I151" s="192"/>
      <c r="J151" s="193">
        <f t="shared" si="10"/>
        <v>0</v>
      </c>
      <c r="K151" s="194"/>
      <c r="L151" s="195"/>
      <c r="M151" s="196" t="s">
        <v>1</v>
      </c>
      <c r="N151" s="197" t="s">
        <v>41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AR151" s="154" t="s">
        <v>215</v>
      </c>
      <c r="AT151" s="154" t="s">
        <v>478</v>
      </c>
      <c r="AU151" s="154" t="s">
        <v>118</v>
      </c>
      <c r="AY151" s="17" t="s">
        <v>177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7" t="s">
        <v>118</v>
      </c>
      <c r="BK151" s="155">
        <f t="shared" si="19"/>
        <v>0</v>
      </c>
      <c r="BL151" s="17" t="s">
        <v>183</v>
      </c>
      <c r="BM151" s="154" t="s">
        <v>355</v>
      </c>
    </row>
    <row r="152" spans="2:65" s="1" customFormat="1" ht="16.5" customHeight="1">
      <c r="B152" s="141"/>
      <c r="C152" s="187" t="s">
        <v>264</v>
      </c>
      <c r="D152" s="187" t="s">
        <v>478</v>
      </c>
      <c r="E152" s="188" t="s">
        <v>1330</v>
      </c>
      <c r="F152" s="189" t="s">
        <v>1331</v>
      </c>
      <c r="G152" s="190" t="s">
        <v>1319</v>
      </c>
      <c r="H152" s="191">
        <v>13</v>
      </c>
      <c r="I152" s="192"/>
      <c r="J152" s="193">
        <f t="shared" si="10"/>
        <v>0</v>
      </c>
      <c r="K152" s="194"/>
      <c r="L152" s="195"/>
      <c r="M152" s="196" t="s">
        <v>1</v>
      </c>
      <c r="N152" s="197" t="s">
        <v>41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AR152" s="154" t="s">
        <v>215</v>
      </c>
      <c r="AT152" s="154" t="s">
        <v>478</v>
      </c>
      <c r="AU152" s="154" t="s">
        <v>118</v>
      </c>
      <c r="AY152" s="17" t="s">
        <v>177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7" t="s">
        <v>118</v>
      </c>
      <c r="BK152" s="155">
        <f t="shared" si="19"/>
        <v>0</v>
      </c>
      <c r="BL152" s="17" t="s">
        <v>183</v>
      </c>
      <c r="BM152" s="154" t="s">
        <v>366</v>
      </c>
    </row>
    <row r="153" spans="2:65" s="1" customFormat="1" ht="24.25" customHeight="1">
      <c r="B153" s="141"/>
      <c r="C153" s="187" t="s">
        <v>268</v>
      </c>
      <c r="D153" s="187" t="s">
        <v>478</v>
      </c>
      <c r="E153" s="188" t="s">
        <v>1332</v>
      </c>
      <c r="F153" s="189" t="s">
        <v>1333</v>
      </c>
      <c r="G153" s="190" t="s">
        <v>1319</v>
      </c>
      <c r="H153" s="191">
        <v>1</v>
      </c>
      <c r="I153" s="192"/>
      <c r="J153" s="193">
        <f t="shared" si="10"/>
        <v>0</v>
      </c>
      <c r="K153" s="194"/>
      <c r="L153" s="195"/>
      <c r="M153" s="196" t="s">
        <v>1</v>
      </c>
      <c r="N153" s="197" t="s">
        <v>41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AR153" s="154" t="s">
        <v>215</v>
      </c>
      <c r="AT153" s="154" t="s">
        <v>478</v>
      </c>
      <c r="AU153" s="154" t="s">
        <v>118</v>
      </c>
      <c r="AY153" s="17" t="s">
        <v>177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7" t="s">
        <v>118</v>
      </c>
      <c r="BK153" s="155">
        <f t="shared" si="19"/>
        <v>0</v>
      </c>
      <c r="BL153" s="17" t="s">
        <v>183</v>
      </c>
      <c r="BM153" s="154" t="s">
        <v>376</v>
      </c>
    </row>
    <row r="154" spans="2:65" s="1" customFormat="1" ht="16.5" customHeight="1">
      <c r="B154" s="141"/>
      <c r="C154" s="187" t="s">
        <v>273</v>
      </c>
      <c r="D154" s="187" t="s">
        <v>478</v>
      </c>
      <c r="E154" s="188" t="s">
        <v>1334</v>
      </c>
      <c r="F154" s="189" t="s">
        <v>1335</v>
      </c>
      <c r="G154" s="190" t="s">
        <v>1319</v>
      </c>
      <c r="H154" s="191">
        <v>1</v>
      </c>
      <c r="I154" s="192"/>
      <c r="J154" s="193">
        <f t="shared" si="10"/>
        <v>0</v>
      </c>
      <c r="K154" s="194"/>
      <c r="L154" s="195"/>
      <c r="M154" s="196" t="s">
        <v>1</v>
      </c>
      <c r="N154" s="197" t="s">
        <v>41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AR154" s="154" t="s">
        <v>215</v>
      </c>
      <c r="AT154" s="154" t="s">
        <v>478</v>
      </c>
      <c r="AU154" s="154" t="s">
        <v>118</v>
      </c>
      <c r="AY154" s="17" t="s">
        <v>177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7" t="s">
        <v>118</v>
      </c>
      <c r="BK154" s="155">
        <f t="shared" si="19"/>
        <v>0</v>
      </c>
      <c r="BL154" s="17" t="s">
        <v>183</v>
      </c>
      <c r="BM154" s="154" t="s">
        <v>390</v>
      </c>
    </row>
    <row r="155" spans="2:65" s="1" customFormat="1" ht="24.25" customHeight="1">
      <c r="B155" s="141"/>
      <c r="C155" s="142" t="s">
        <v>7</v>
      </c>
      <c r="D155" s="142" t="s">
        <v>179</v>
      </c>
      <c r="E155" s="143" t="s">
        <v>1336</v>
      </c>
      <c r="F155" s="144" t="s">
        <v>1337</v>
      </c>
      <c r="G155" s="145" t="s">
        <v>1319</v>
      </c>
      <c r="H155" s="146">
        <v>1</v>
      </c>
      <c r="I155" s="147"/>
      <c r="J155" s="148">
        <f t="shared" si="10"/>
        <v>0</v>
      </c>
      <c r="K155" s="149"/>
      <c r="L155" s="32"/>
      <c r="M155" s="150" t="s">
        <v>1</v>
      </c>
      <c r="N155" s="151" t="s">
        <v>41</v>
      </c>
      <c r="P155" s="152">
        <f t="shared" si="11"/>
        <v>0</v>
      </c>
      <c r="Q155" s="152">
        <v>3.0000000000000001E-5</v>
      </c>
      <c r="R155" s="152">
        <f t="shared" si="12"/>
        <v>3.0000000000000001E-5</v>
      </c>
      <c r="S155" s="152">
        <v>0</v>
      </c>
      <c r="T155" s="153">
        <f t="shared" si="13"/>
        <v>0</v>
      </c>
      <c r="AR155" s="154" t="s">
        <v>183</v>
      </c>
      <c r="AT155" s="154" t="s">
        <v>179</v>
      </c>
      <c r="AU155" s="154" t="s">
        <v>118</v>
      </c>
      <c r="AY155" s="17" t="s">
        <v>177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7" t="s">
        <v>118</v>
      </c>
      <c r="BK155" s="155">
        <f t="shared" si="19"/>
        <v>0</v>
      </c>
      <c r="BL155" s="17" t="s">
        <v>183</v>
      </c>
      <c r="BM155" s="154" t="s">
        <v>405</v>
      </c>
    </row>
    <row r="156" spans="2:65" s="1" customFormat="1" ht="24.25" customHeight="1">
      <c r="B156" s="141"/>
      <c r="C156" s="187" t="s">
        <v>283</v>
      </c>
      <c r="D156" s="187" t="s">
        <v>478</v>
      </c>
      <c r="E156" s="188" t="s">
        <v>1338</v>
      </c>
      <c r="F156" s="189" t="s">
        <v>1339</v>
      </c>
      <c r="G156" s="190" t="s">
        <v>1319</v>
      </c>
      <c r="H156" s="191">
        <v>1</v>
      </c>
      <c r="I156" s="192"/>
      <c r="J156" s="193">
        <f t="shared" si="10"/>
        <v>0</v>
      </c>
      <c r="K156" s="194"/>
      <c r="L156" s="195"/>
      <c r="M156" s="196" t="s">
        <v>1</v>
      </c>
      <c r="N156" s="197" t="s">
        <v>41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AR156" s="154" t="s">
        <v>215</v>
      </c>
      <c r="AT156" s="154" t="s">
        <v>478</v>
      </c>
      <c r="AU156" s="154" t="s">
        <v>118</v>
      </c>
      <c r="AY156" s="17" t="s">
        <v>177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7" t="s">
        <v>118</v>
      </c>
      <c r="BK156" s="155">
        <f t="shared" si="19"/>
        <v>0</v>
      </c>
      <c r="BL156" s="17" t="s">
        <v>183</v>
      </c>
      <c r="BM156" s="154" t="s">
        <v>420</v>
      </c>
    </row>
    <row r="157" spans="2:65" s="1" customFormat="1" ht="21.75" customHeight="1">
      <c r="B157" s="141"/>
      <c r="C157" s="187" t="s">
        <v>289</v>
      </c>
      <c r="D157" s="187" t="s">
        <v>478</v>
      </c>
      <c r="E157" s="188" t="s">
        <v>1340</v>
      </c>
      <c r="F157" s="189" t="s">
        <v>1341</v>
      </c>
      <c r="G157" s="190" t="s">
        <v>1319</v>
      </c>
      <c r="H157" s="191">
        <v>1</v>
      </c>
      <c r="I157" s="192"/>
      <c r="J157" s="193">
        <f t="shared" si="10"/>
        <v>0</v>
      </c>
      <c r="K157" s="194"/>
      <c r="L157" s="195"/>
      <c r="M157" s="196" t="s">
        <v>1</v>
      </c>
      <c r="N157" s="197" t="s">
        <v>41</v>
      </c>
      <c r="P157" s="152">
        <f t="shared" si="11"/>
        <v>0</v>
      </c>
      <c r="Q157" s="152">
        <v>0.01</v>
      </c>
      <c r="R157" s="152">
        <f t="shared" si="12"/>
        <v>0.01</v>
      </c>
      <c r="S157" s="152">
        <v>0</v>
      </c>
      <c r="T157" s="153">
        <f t="shared" si="13"/>
        <v>0</v>
      </c>
      <c r="AR157" s="154" t="s">
        <v>215</v>
      </c>
      <c r="AT157" s="154" t="s">
        <v>478</v>
      </c>
      <c r="AU157" s="154" t="s">
        <v>118</v>
      </c>
      <c r="AY157" s="17" t="s">
        <v>177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7" t="s">
        <v>118</v>
      </c>
      <c r="BK157" s="155">
        <f t="shared" si="19"/>
        <v>0</v>
      </c>
      <c r="BL157" s="17" t="s">
        <v>183</v>
      </c>
      <c r="BM157" s="154" t="s">
        <v>430</v>
      </c>
    </row>
    <row r="158" spans="2:65" s="1" customFormat="1" ht="21.75" customHeight="1">
      <c r="B158" s="141"/>
      <c r="C158" s="187" t="s">
        <v>296</v>
      </c>
      <c r="D158" s="187" t="s">
        <v>478</v>
      </c>
      <c r="E158" s="188" t="s">
        <v>1342</v>
      </c>
      <c r="F158" s="189" t="s">
        <v>1343</v>
      </c>
      <c r="G158" s="190" t="s">
        <v>1319</v>
      </c>
      <c r="H158" s="191">
        <v>1</v>
      </c>
      <c r="I158" s="192"/>
      <c r="J158" s="193">
        <f t="shared" si="10"/>
        <v>0</v>
      </c>
      <c r="K158" s="194"/>
      <c r="L158" s="195"/>
      <c r="M158" s="196" t="s">
        <v>1</v>
      </c>
      <c r="N158" s="197" t="s">
        <v>41</v>
      </c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AR158" s="154" t="s">
        <v>215</v>
      </c>
      <c r="AT158" s="154" t="s">
        <v>478</v>
      </c>
      <c r="AU158" s="154" t="s">
        <v>118</v>
      </c>
      <c r="AY158" s="17" t="s">
        <v>177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7" t="s">
        <v>118</v>
      </c>
      <c r="BK158" s="155">
        <f t="shared" si="19"/>
        <v>0</v>
      </c>
      <c r="BL158" s="17" t="s">
        <v>183</v>
      </c>
      <c r="BM158" s="154" t="s">
        <v>440</v>
      </c>
    </row>
    <row r="159" spans="2:65" s="1" customFormat="1" ht="24.25" customHeight="1">
      <c r="B159" s="141"/>
      <c r="C159" s="187" t="s">
        <v>302</v>
      </c>
      <c r="D159" s="187" t="s">
        <v>478</v>
      </c>
      <c r="E159" s="188" t="s">
        <v>1344</v>
      </c>
      <c r="F159" s="189" t="s">
        <v>1345</v>
      </c>
      <c r="G159" s="190" t="s">
        <v>1319</v>
      </c>
      <c r="H159" s="191">
        <v>1</v>
      </c>
      <c r="I159" s="192"/>
      <c r="J159" s="193">
        <f t="shared" si="10"/>
        <v>0</v>
      </c>
      <c r="K159" s="194"/>
      <c r="L159" s="195"/>
      <c r="M159" s="196" t="s">
        <v>1</v>
      </c>
      <c r="N159" s="197" t="s">
        <v>41</v>
      </c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AR159" s="154" t="s">
        <v>215</v>
      </c>
      <c r="AT159" s="154" t="s">
        <v>478</v>
      </c>
      <c r="AU159" s="154" t="s">
        <v>118</v>
      </c>
      <c r="AY159" s="17" t="s">
        <v>177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7" t="s">
        <v>118</v>
      </c>
      <c r="BK159" s="155">
        <f t="shared" si="19"/>
        <v>0</v>
      </c>
      <c r="BL159" s="17" t="s">
        <v>183</v>
      </c>
      <c r="BM159" s="154" t="s">
        <v>453</v>
      </c>
    </row>
    <row r="160" spans="2:65" s="1" customFormat="1" ht="24.25" customHeight="1">
      <c r="B160" s="141"/>
      <c r="C160" s="187" t="s">
        <v>308</v>
      </c>
      <c r="D160" s="187" t="s">
        <v>478</v>
      </c>
      <c r="E160" s="188" t="s">
        <v>1346</v>
      </c>
      <c r="F160" s="189" t="s">
        <v>1347</v>
      </c>
      <c r="G160" s="190" t="s">
        <v>1319</v>
      </c>
      <c r="H160" s="191">
        <v>1</v>
      </c>
      <c r="I160" s="192"/>
      <c r="J160" s="193">
        <f t="shared" si="10"/>
        <v>0</v>
      </c>
      <c r="K160" s="194"/>
      <c r="L160" s="195"/>
      <c r="M160" s="196" t="s">
        <v>1</v>
      </c>
      <c r="N160" s="197" t="s">
        <v>41</v>
      </c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AR160" s="154" t="s">
        <v>215</v>
      </c>
      <c r="AT160" s="154" t="s">
        <v>478</v>
      </c>
      <c r="AU160" s="154" t="s">
        <v>118</v>
      </c>
      <c r="AY160" s="17" t="s">
        <v>177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7" t="s">
        <v>118</v>
      </c>
      <c r="BK160" s="155">
        <f t="shared" si="19"/>
        <v>0</v>
      </c>
      <c r="BL160" s="17" t="s">
        <v>183</v>
      </c>
      <c r="BM160" s="154" t="s">
        <v>465</v>
      </c>
    </row>
    <row r="161" spans="2:65" s="1" customFormat="1" ht="16.5" customHeight="1">
      <c r="B161" s="141"/>
      <c r="C161" s="187" t="s">
        <v>318</v>
      </c>
      <c r="D161" s="187" t="s">
        <v>478</v>
      </c>
      <c r="E161" s="188" t="s">
        <v>1348</v>
      </c>
      <c r="F161" s="189" t="s">
        <v>1349</v>
      </c>
      <c r="G161" s="190" t="s">
        <v>1319</v>
      </c>
      <c r="H161" s="191">
        <v>1</v>
      </c>
      <c r="I161" s="192"/>
      <c r="J161" s="193">
        <f t="shared" si="10"/>
        <v>0</v>
      </c>
      <c r="K161" s="194"/>
      <c r="L161" s="195"/>
      <c r="M161" s="196" t="s">
        <v>1</v>
      </c>
      <c r="N161" s="197" t="s">
        <v>41</v>
      </c>
      <c r="P161" s="152">
        <f t="shared" si="11"/>
        <v>0</v>
      </c>
      <c r="Q161" s="152">
        <v>5.9999999999999995E-4</v>
      </c>
      <c r="R161" s="152">
        <f t="shared" si="12"/>
        <v>5.9999999999999995E-4</v>
      </c>
      <c r="S161" s="152">
        <v>0</v>
      </c>
      <c r="T161" s="153">
        <f t="shared" si="13"/>
        <v>0</v>
      </c>
      <c r="AR161" s="154" t="s">
        <v>215</v>
      </c>
      <c r="AT161" s="154" t="s">
        <v>478</v>
      </c>
      <c r="AU161" s="154" t="s">
        <v>118</v>
      </c>
      <c r="AY161" s="17" t="s">
        <v>177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7" t="s">
        <v>118</v>
      </c>
      <c r="BK161" s="155">
        <f t="shared" si="19"/>
        <v>0</v>
      </c>
      <c r="BL161" s="17" t="s">
        <v>183</v>
      </c>
      <c r="BM161" s="154" t="s">
        <v>477</v>
      </c>
    </row>
    <row r="162" spans="2:65" s="1" customFormat="1" ht="16.5" customHeight="1">
      <c r="B162" s="141"/>
      <c r="C162" s="187" t="s">
        <v>326</v>
      </c>
      <c r="D162" s="187" t="s">
        <v>478</v>
      </c>
      <c r="E162" s="188" t="s">
        <v>1350</v>
      </c>
      <c r="F162" s="189" t="s">
        <v>1351</v>
      </c>
      <c r="G162" s="190" t="s">
        <v>1319</v>
      </c>
      <c r="H162" s="191">
        <v>1</v>
      </c>
      <c r="I162" s="192"/>
      <c r="J162" s="193">
        <f t="shared" si="10"/>
        <v>0</v>
      </c>
      <c r="K162" s="194"/>
      <c r="L162" s="195"/>
      <c r="M162" s="196" t="s">
        <v>1</v>
      </c>
      <c r="N162" s="197" t="s">
        <v>41</v>
      </c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AR162" s="154" t="s">
        <v>215</v>
      </c>
      <c r="AT162" s="154" t="s">
        <v>478</v>
      </c>
      <c r="AU162" s="154" t="s">
        <v>118</v>
      </c>
      <c r="AY162" s="17" t="s">
        <v>177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7" t="s">
        <v>118</v>
      </c>
      <c r="BK162" s="155">
        <f t="shared" si="19"/>
        <v>0</v>
      </c>
      <c r="BL162" s="17" t="s">
        <v>183</v>
      </c>
      <c r="BM162" s="154" t="s">
        <v>489</v>
      </c>
    </row>
    <row r="163" spans="2:65" s="1" customFormat="1" ht="16.5" customHeight="1">
      <c r="B163" s="141"/>
      <c r="C163" s="142" t="s">
        <v>335</v>
      </c>
      <c r="D163" s="142" t="s">
        <v>179</v>
      </c>
      <c r="E163" s="143" t="s">
        <v>1352</v>
      </c>
      <c r="F163" s="144" t="s">
        <v>1353</v>
      </c>
      <c r="G163" s="145" t="s">
        <v>1319</v>
      </c>
      <c r="H163" s="146">
        <v>2</v>
      </c>
      <c r="I163" s="147"/>
      <c r="J163" s="148">
        <f t="shared" si="10"/>
        <v>0</v>
      </c>
      <c r="K163" s="149"/>
      <c r="L163" s="32"/>
      <c r="M163" s="150" t="s">
        <v>1</v>
      </c>
      <c r="N163" s="151" t="s">
        <v>41</v>
      </c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AR163" s="154" t="s">
        <v>183</v>
      </c>
      <c r="AT163" s="154" t="s">
        <v>179</v>
      </c>
      <c r="AU163" s="154" t="s">
        <v>118</v>
      </c>
      <c r="AY163" s="17" t="s">
        <v>177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7" t="s">
        <v>118</v>
      </c>
      <c r="BK163" s="155">
        <f t="shared" si="19"/>
        <v>0</v>
      </c>
      <c r="BL163" s="17" t="s">
        <v>183</v>
      </c>
      <c r="BM163" s="154" t="s">
        <v>497</v>
      </c>
    </row>
    <row r="164" spans="2:65" s="11" customFormat="1" ht="22.75" customHeight="1">
      <c r="B164" s="130"/>
      <c r="D164" s="131" t="s">
        <v>74</v>
      </c>
      <c r="E164" s="139" t="s">
        <v>220</v>
      </c>
      <c r="F164" s="139" t="s">
        <v>1354</v>
      </c>
      <c r="I164" s="133"/>
      <c r="J164" s="140">
        <f>BK164</f>
        <v>0</v>
      </c>
      <c r="L164" s="130"/>
      <c r="M164" s="134"/>
      <c r="P164" s="135">
        <f>SUM(P165:P166)</f>
        <v>0</v>
      </c>
      <c r="R164" s="135">
        <f>SUM(R165:R166)</f>
        <v>0</v>
      </c>
      <c r="T164" s="136">
        <f>SUM(T165:T166)</f>
        <v>0</v>
      </c>
      <c r="AR164" s="131" t="s">
        <v>83</v>
      </c>
      <c r="AT164" s="137" t="s">
        <v>74</v>
      </c>
      <c r="AU164" s="137" t="s">
        <v>83</v>
      </c>
      <c r="AY164" s="131" t="s">
        <v>177</v>
      </c>
      <c r="BK164" s="138">
        <f>SUM(BK165:BK166)</f>
        <v>0</v>
      </c>
    </row>
    <row r="165" spans="2:65" s="1" customFormat="1" ht="16.5" customHeight="1">
      <c r="B165" s="141"/>
      <c r="C165" s="142" t="s">
        <v>341</v>
      </c>
      <c r="D165" s="142" t="s">
        <v>179</v>
      </c>
      <c r="E165" s="143" t="s">
        <v>1355</v>
      </c>
      <c r="F165" s="144" t="s">
        <v>1356</v>
      </c>
      <c r="G165" s="145" t="s">
        <v>182</v>
      </c>
      <c r="H165" s="146">
        <v>75</v>
      </c>
      <c r="I165" s="147"/>
      <c r="J165" s="148">
        <f>ROUND(I165*H165,2)</f>
        <v>0</v>
      </c>
      <c r="K165" s="149"/>
      <c r="L165" s="32"/>
      <c r="M165" s="150" t="s">
        <v>1</v>
      </c>
      <c r="N165" s="151" t="s">
        <v>41</v>
      </c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AR165" s="154" t="s">
        <v>183</v>
      </c>
      <c r="AT165" s="154" t="s">
        <v>179</v>
      </c>
      <c r="AU165" s="154" t="s">
        <v>118</v>
      </c>
      <c r="AY165" s="17" t="s">
        <v>177</v>
      </c>
      <c r="BE165" s="155">
        <f>IF(N165="základná",J165,0)</f>
        <v>0</v>
      </c>
      <c r="BF165" s="155">
        <f>IF(N165="znížená",J165,0)</f>
        <v>0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7" t="s">
        <v>118</v>
      </c>
      <c r="BK165" s="155">
        <f>ROUND(I165*H165,2)</f>
        <v>0</v>
      </c>
      <c r="BL165" s="17" t="s">
        <v>183</v>
      </c>
      <c r="BM165" s="154" t="s">
        <v>508</v>
      </c>
    </row>
    <row r="166" spans="2:65" s="1" customFormat="1" ht="24.25" customHeight="1">
      <c r="B166" s="141"/>
      <c r="C166" s="142" t="s">
        <v>346</v>
      </c>
      <c r="D166" s="142" t="s">
        <v>179</v>
      </c>
      <c r="E166" s="143" t="s">
        <v>1357</v>
      </c>
      <c r="F166" s="144" t="s">
        <v>1358</v>
      </c>
      <c r="G166" s="145" t="s">
        <v>236</v>
      </c>
      <c r="H166" s="146">
        <v>78.093000000000004</v>
      </c>
      <c r="I166" s="147"/>
      <c r="J166" s="148">
        <f>ROUND(I166*H166,2)</f>
        <v>0</v>
      </c>
      <c r="K166" s="149"/>
      <c r="L166" s="32"/>
      <c r="M166" s="150" t="s">
        <v>1</v>
      </c>
      <c r="N166" s="151" t="s">
        <v>41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54" t="s">
        <v>183</v>
      </c>
      <c r="AT166" s="154" t="s">
        <v>179</v>
      </c>
      <c r="AU166" s="154" t="s">
        <v>118</v>
      </c>
      <c r="AY166" s="17" t="s">
        <v>177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ROUND(I166*H166,2)</f>
        <v>0</v>
      </c>
      <c r="BL166" s="17" t="s">
        <v>183</v>
      </c>
      <c r="BM166" s="154" t="s">
        <v>518</v>
      </c>
    </row>
    <row r="167" spans="2:65" s="11" customFormat="1" ht="26" customHeight="1">
      <c r="B167" s="130"/>
      <c r="D167" s="131" t="s">
        <v>74</v>
      </c>
      <c r="E167" s="132" t="s">
        <v>727</v>
      </c>
      <c r="F167" s="132" t="s">
        <v>1359</v>
      </c>
      <c r="I167" s="133"/>
      <c r="J167" s="120">
        <f>BK167</f>
        <v>0</v>
      </c>
      <c r="L167" s="130"/>
      <c r="M167" s="134"/>
      <c r="P167" s="135">
        <f>P168+P191+P223+P230</f>
        <v>0</v>
      </c>
      <c r="R167" s="135">
        <f>R168+R191+R223+R230</f>
        <v>1.6695900000000004</v>
      </c>
      <c r="T167" s="136">
        <f>T168+T191+T223+T230</f>
        <v>0</v>
      </c>
      <c r="AR167" s="131" t="s">
        <v>118</v>
      </c>
      <c r="AT167" s="137" t="s">
        <v>74</v>
      </c>
      <c r="AU167" s="137" t="s">
        <v>75</v>
      </c>
      <c r="AY167" s="131" t="s">
        <v>177</v>
      </c>
      <c r="BK167" s="138">
        <f>BK168+BK191+BK223+BK230</f>
        <v>0</v>
      </c>
    </row>
    <row r="168" spans="2:65" s="11" customFormat="1" ht="22.75" customHeight="1">
      <c r="B168" s="130"/>
      <c r="D168" s="131" t="s">
        <v>74</v>
      </c>
      <c r="E168" s="139" t="s">
        <v>1360</v>
      </c>
      <c r="F168" s="139" t="s">
        <v>1361</v>
      </c>
      <c r="I168" s="133"/>
      <c r="J168" s="140">
        <f>BK168</f>
        <v>0</v>
      </c>
      <c r="L168" s="130"/>
      <c r="M168" s="134"/>
      <c r="P168" s="135">
        <f>SUM(P169:P190)</f>
        <v>0</v>
      </c>
      <c r="R168" s="135">
        <f>SUM(R169:R190)</f>
        <v>0.78265000000000018</v>
      </c>
      <c r="T168" s="136">
        <f>SUM(T169:T190)</f>
        <v>0</v>
      </c>
      <c r="AR168" s="131" t="s">
        <v>118</v>
      </c>
      <c r="AT168" s="137" t="s">
        <v>74</v>
      </c>
      <c r="AU168" s="137" t="s">
        <v>83</v>
      </c>
      <c r="AY168" s="131" t="s">
        <v>177</v>
      </c>
      <c r="BK168" s="138">
        <f>SUM(BK169:BK190)</f>
        <v>0</v>
      </c>
    </row>
    <row r="169" spans="2:65" s="1" customFormat="1" ht="24.25" customHeight="1">
      <c r="B169" s="141"/>
      <c r="C169" s="142" t="s">
        <v>351</v>
      </c>
      <c r="D169" s="142" t="s">
        <v>179</v>
      </c>
      <c r="E169" s="143" t="s">
        <v>1362</v>
      </c>
      <c r="F169" s="144" t="s">
        <v>1363</v>
      </c>
      <c r="G169" s="145" t="s">
        <v>401</v>
      </c>
      <c r="H169" s="146">
        <v>31</v>
      </c>
      <c r="I169" s="147"/>
      <c r="J169" s="148">
        <f t="shared" ref="J169:J190" si="20">ROUND(I169*H169,2)</f>
        <v>0</v>
      </c>
      <c r="K169" s="149"/>
      <c r="L169" s="32"/>
      <c r="M169" s="150" t="s">
        <v>1</v>
      </c>
      <c r="N169" s="151" t="s">
        <v>41</v>
      </c>
      <c r="P169" s="152">
        <f t="shared" ref="P169:P190" si="21">O169*H169</f>
        <v>0</v>
      </c>
      <c r="Q169" s="152">
        <v>2.0300000000000001E-3</v>
      </c>
      <c r="R169" s="152">
        <f t="shared" ref="R169:R190" si="22">Q169*H169</f>
        <v>6.293E-2</v>
      </c>
      <c r="S169" s="152">
        <v>0</v>
      </c>
      <c r="T169" s="153">
        <f t="shared" ref="T169:T190" si="23">S169*H169</f>
        <v>0</v>
      </c>
      <c r="AR169" s="154" t="s">
        <v>258</v>
      </c>
      <c r="AT169" s="154" t="s">
        <v>179</v>
      </c>
      <c r="AU169" s="154" t="s">
        <v>118</v>
      </c>
      <c r="AY169" s="17" t="s">
        <v>177</v>
      </c>
      <c r="BE169" s="155">
        <f t="shared" ref="BE169:BE190" si="24">IF(N169="základná",J169,0)</f>
        <v>0</v>
      </c>
      <c r="BF169" s="155">
        <f t="shared" ref="BF169:BF190" si="25">IF(N169="znížená",J169,0)</f>
        <v>0</v>
      </c>
      <c r="BG169" s="155">
        <f t="shared" ref="BG169:BG190" si="26">IF(N169="zákl. prenesená",J169,0)</f>
        <v>0</v>
      </c>
      <c r="BH169" s="155">
        <f t="shared" ref="BH169:BH190" si="27">IF(N169="zníž. prenesená",J169,0)</f>
        <v>0</v>
      </c>
      <c r="BI169" s="155">
        <f t="shared" ref="BI169:BI190" si="28">IF(N169="nulová",J169,0)</f>
        <v>0</v>
      </c>
      <c r="BJ169" s="17" t="s">
        <v>118</v>
      </c>
      <c r="BK169" s="155">
        <f t="shared" ref="BK169:BK190" si="29">ROUND(I169*H169,2)</f>
        <v>0</v>
      </c>
      <c r="BL169" s="17" t="s">
        <v>258</v>
      </c>
      <c r="BM169" s="154" t="s">
        <v>526</v>
      </c>
    </row>
    <row r="170" spans="2:65" s="1" customFormat="1" ht="24.25" customHeight="1">
      <c r="B170" s="141"/>
      <c r="C170" s="142" t="s">
        <v>355</v>
      </c>
      <c r="D170" s="142" t="s">
        <v>179</v>
      </c>
      <c r="E170" s="143" t="s">
        <v>1364</v>
      </c>
      <c r="F170" s="144" t="s">
        <v>1365</v>
      </c>
      <c r="G170" s="145" t="s">
        <v>401</v>
      </c>
      <c r="H170" s="146">
        <v>178</v>
      </c>
      <c r="I170" s="147"/>
      <c r="J170" s="148">
        <f t="shared" si="20"/>
        <v>0</v>
      </c>
      <c r="K170" s="149"/>
      <c r="L170" s="32"/>
      <c r="M170" s="150" t="s">
        <v>1</v>
      </c>
      <c r="N170" s="151" t="s">
        <v>41</v>
      </c>
      <c r="P170" s="152">
        <f t="shared" si="21"/>
        <v>0</v>
      </c>
      <c r="Q170" s="152">
        <v>2.9099999999999998E-3</v>
      </c>
      <c r="R170" s="152">
        <f t="shared" si="22"/>
        <v>0.51798</v>
      </c>
      <c r="S170" s="152">
        <v>0</v>
      </c>
      <c r="T170" s="153">
        <f t="shared" si="23"/>
        <v>0</v>
      </c>
      <c r="AR170" s="154" t="s">
        <v>258</v>
      </c>
      <c r="AT170" s="154" t="s">
        <v>179</v>
      </c>
      <c r="AU170" s="154" t="s">
        <v>118</v>
      </c>
      <c r="AY170" s="17" t="s">
        <v>177</v>
      </c>
      <c r="BE170" s="155">
        <f t="shared" si="24"/>
        <v>0</v>
      </c>
      <c r="BF170" s="155">
        <f t="shared" si="25"/>
        <v>0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7" t="s">
        <v>118</v>
      </c>
      <c r="BK170" s="155">
        <f t="shared" si="29"/>
        <v>0</v>
      </c>
      <c r="BL170" s="17" t="s">
        <v>258</v>
      </c>
      <c r="BM170" s="154" t="s">
        <v>543</v>
      </c>
    </row>
    <row r="171" spans="2:65" s="1" customFormat="1" ht="24.25" customHeight="1">
      <c r="B171" s="141"/>
      <c r="C171" s="142" t="s">
        <v>360</v>
      </c>
      <c r="D171" s="142" t="s">
        <v>179</v>
      </c>
      <c r="E171" s="143" t="s">
        <v>1366</v>
      </c>
      <c r="F171" s="144" t="s">
        <v>1367</v>
      </c>
      <c r="G171" s="145" t="s">
        <v>401</v>
      </c>
      <c r="H171" s="146">
        <v>12</v>
      </c>
      <c r="I171" s="147"/>
      <c r="J171" s="148">
        <f t="shared" si="20"/>
        <v>0</v>
      </c>
      <c r="K171" s="149"/>
      <c r="L171" s="32"/>
      <c r="M171" s="150" t="s">
        <v>1</v>
      </c>
      <c r="N171" s="151" t="s">
        <v>41</v>
      </c>
      <c r="P171" s="152">
        <f t="shared" si="21"/>
        <v>0</v>
      </c>
      <c r="Q171" s="152">
        <v>3.5200000000000001E-3</v>
      </c>
      <c r="R171" s="152">
        <f t="shared" si="22"/>
        <v>4.224E-2</v>
      </c>
      <c r="S171" s="152">
        <v>0</v>
      </c>
      <c r="T171" s="153">
        <f t="shared" si="23"/>
        <v>0</v>
      </c>
      <c r="AR171" s="154" t="s">
        <v>258</v>
      </c>
      <c r="AT171" s="154" t="s">
        <v>179</v>
      </c>
      <c r="AU171" s="154" t="s">
        <v>118</v>
      </c>
      <c r="AY171" s="17" t="s">
        <v>177</v>
      </c>
      <c r="BE171" s="155">
        <f t="shared" si="24"/>
        <v>0</v>
      </c>
      <c r="BF171" s="155">
        <f t="shared" si="25"/>
        <v>0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7" t="s">
        <v>118</v>
      </c>
      <c r="BK171" s="155">
        <f t="shared" si="29"/>
        <v>0</v>
      </c>
      <c r="BL171" s="17" t="s">
        <v>258</v>
      </c>
      <c r="BM171" s="154" t="s">
        <v>555</v>
      </c>
    </row>
    <row r="172" spans="2:65" s="1" customFormat="1" ht="24.25" customHeight="1">
      <c r="B172" s="141"/>
      <c r="C172" s="142" t="s">
        <v>366</v>
      </c>
      <c r="D172" s="142" t="s">
        <v>179</v>
      </c>
      <c r="E172" s="143" t="s">
        <v>1368</v>
      </c>
      <c r="F172" s="144" t="s">
        <v>1369</v>
      </c>
      <c r="G172" s="145" t="s">
        <v>401</v>
      </c>
      <c r="H172" s="146">
        <v>18</v>
      </c>
      <c r="I172" s="147"/>
      <c r="J172" s="148">
        <f t="shared" si="20"/>
        <v>0</v>
      </c>
      <c r="K172" s="149"/>
      <c r="L172" s="32"/>
      <c r="M172" s="150" t="s">
        <v>1</v>
      </c>
      <c r="N172" s="151" t="s">
        <v>41</v>
      </c>
      <c r="P172" s="152">
        <f t="shared" si="21"/>
        <v>0</v>
      </c>
      <c r="Q172" s="152">
        <v>1.92E-3</v>
      </c>
      <c r="R172" s="152">
        <f t="shared" si="22"/>
        <v>3.456E-2</v>
      </c>
      <c r="S172" s="152">
        <v>0</v>
      </c>
      <c r="T172" s="153">
        <f t="shared" si="23"/>
        <v>0</v>
      </c>
      <c r="AR172" s="154" t="s">
        <v>258</v>
      </c>
      <c r="AT172" s="154" t="s">
        <v>179</v>
      </c>
      <c r="AU172" s="154" t="s">
        <v>118</v>
      </c>
      <c r="AY172" s="17" t="s">
        <v>177</v>
      </c>
      <c r="BE172" s="155">
        <f t="shared" si="24"/>
        <v>0</v>
      </c>
      <c r="BF172" s="155">
        <f t="shared" si="25"/>
        <v>0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7" t="s">
        <v>118</v>
      </c>
      <c r="BK172" s="155">
        <f t="shared" si="29"/>
        <v>0</v>
      </c>
      <c r="BL172" s="17" t="s">
        <v>258</v>
      </c>
      <c r="BM172" s="154" t="s">
        <v>563</v>
      </c>
    </row>
    <row r="173" spans="2:65" s="1" customFormat="1" ht="24.25" customHeight="1">
      <c r="B173" s="141"/>
      <c r="C173" s="142" t="s">
        <v>372</v>
      </c>
      <c r="D173" s="142" t="s">
        <v>179</v>
      </c>
      <c r="E173" s="143" t="s">
        <v>1370</v>
      </c>
      <c r="F173" s="144" t="s">
        <v>1371</v>
      </c>
      <c r="G173" s="145" t="s">
        <v>401</v>
      </c>
      <c r="H173" s="146">
        <v>4</v>
      </c>
      <c r="I173" s="147"/>
      <c r="J173" s="148">
        <f t="shared" si="20"/>
        <v>0</v>
      </c>
      <c r="K173" s="149"/>
      <c r="L173" s="32"/>
      <c r="M173" s="150" t="s">
        <v>1</v>
      </c>
      <c r="N173" s="151" t="s">
        <v>41</v>
      </c>
      <c r="P173" s="152">
        <f t="shared" si="21"/>
        <v>0</v>
      </c>
      <c r="Q173" s="152">
        <v>4.0899999999999999E-3</v>
      </c>
      <c r="R173" s="152">
        <f t="shared" si="22"/>
        <v>1.636E-2</v>
      </c>
      <c r="S173" s="152">
        <v>0</v>
      </c>
      <c r="T173" s="153">
        <f t="shared" si="23"/>
        <v>0</v>
      </c>
      <c r="AR173" s="154" t="s">
        <v>258</v>
      </c>
      <c r="AT173" s="154" t="s">
        <v>179</v>
      </c>
      <c r="AU173" s="154" t="s">
        <v>118</v>
      </c>
      <c r="AY173" s="17" t="s">
        <v>177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7" t="s">
        <v>118</v>
      </c>
      <c r="BK173" s="155">
        <f t="shared" si="29"/>
        <v>0</v>
      </c>
      <c r="BL173" s="17" t="s">
        <v>258</v>
      </c>
      <c r="BM173" s="154" t="s">
        <v>572</v>
      </c>
    </row>
    <row r="174" spans="2:65" s="1" customFormat="1" ht="24.25" customHeight="1">
      <c r="B174" s="141"/>
      <c r="C174" s="142" t="s">
        <v>376</v>
      </c>
      <c r="D174" s="142" t="s">
        <v>179</v>
      </c>
      <c r="E174" s="143" t="s">
        <v>1372</v>
      </c>
      <c r="F174" s="144" t="s">
        <v>1373</v>
      </c>
      <c r="G174" s="145" t="s">
        <v>401</v>
      </c>
      <c r="H174" s="146">
        <v>8</v>
      </c>
      <c r="I174" s="147"/>
      <c r="J174" s="148">
        <f t="shared" si="20"/>
        <v>0</v>
      </c>
      <c r="K174" s="149"/>
      <c r="L174" s="32"/>
      <c r="M174" s="150" t="s">
        <v>1</v>
      </c>
      <c r="N174" s="151" t="s">
        <v>41</v>
      </c>
      <c r="P174" s="152">
        <f t="shared" si="21"/>
        <v>0</v>
      </c>
      <c r="Q174" s="152">
        <v>5.2900000000000004E-3</v>
      </c>
      <c r="R174" s="152">
        <f t="shared" si="22"/>
        <v>4.2320000000000003E-2</v>
      </c>
      <c r="S174" s="152">
        <v>0</v>
      </c>
      <c r="T174" s="153">
        <f t="shared" si="23"/>
        <v>0</v>
      </c>
      <c r="AR174" s="154" t="s">
        <v>258</v>
      </c>
      <c r="AT174" s="154" t="s">
        <v>179</v>
      </c>
      <c r="AU174" s="154" t="s">
        <v>118</v>
      </c>
      <c r="AY174" s="17" t="s">
        <v>177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7" t="s">
        <v>118</v>
      </c>
      <c r="BK174" s="155">
        <f t="shared" si="29"/>
        <v>0</v>
      </c>
      <c r="BL174" s="17" t="s">
        <v>258</v>
      </c>
      <c r="BM174" s="154" t="s">
        <v>582</v>
      </c>
    </row>
    <row r="175" spans="2:65" s="1" customFormat="1" ht="24.25" customHeight="1">
      <c r="B175" s="141"/>
      <c r="C175" s="142" t="s">
        <v>381</v>
      </c>
      <c r="D175" s="142" t="s">
        <v>179</v>
      </c>
      <c r="E175" s="143" t="s">
        <v>1374</v>
      </c>
      <c r="F175" s="144" t="s">
        <v>1375</v>
      </c>
      <c r="G175" s="145" t="s">
        <v>401</v>
      </c>
      <c r="H175" s="146">
        <v>16</v>
      </c>
      <c r="I175" s="147"/>
      <c r="J175" s="148">
        <f t="shared" si="20"/>
        <v>0</v>
      </c>
      <c r="K175" s="149"/>
      <c r="L175" s="32"/>
      <c r="M175" s="150" t="s">
        <v>1</v>
      </c>
      <c r="N175" s="151" t="s">
        <v>41</v>
      </c>
      <c r="P175" s="152">
        <f t="shared" si="21"/>
        <v>0</v>
      </c>
      <c r="Q175" s="152">
        <v>8.1999999999999998E-4</v>
      </c>
      <c r="R175" s="152">
        <f t="shared" si="22"/>
        <v>1.312E-2</v>
      </c>
      <c r="S175" s="152">
        <v>0</v>
      </c>
      <c r="T175" s="153">
        <f t="shared" si="23"/>
        <v>0</v>
      </c>
      <c r="AR175" s="154" t="s">
        <v>258</v>
      </c>
      <c r="AT175" s="154" t="s">
        <v>179</v>
      </c>
      <c r="AU175" s="154" t="s">
        <v>118</v>
      </c>
      <c r="AY175" s="17" t="s">
        <v>177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7" t="s">
        <v>118</v>
      </c>
      <c r="BK175" s="155">
        <f t="shared" si="29"/>
        <v>0</v>
      </c>
      <c r="BL175" s="17" t="s">
        <v>258</v>
      </c>
      <c r="BM175" s="154" t="s">
        <v>593</v>
      </c>
    </row>
    <row r="176" spans="2:65" s="1" customFormat="1" ht="24.25" customHeight="1">
      <c r="B176" s="141"/>
      <c r="C176" s="142" t="s">
        <v>390</v>
      </c>
      <c r="D176" s="142" t="s">
        <v>179</v>
      </c>
      <c r="E176" s="143" t="s">
        <v>1376</v>
      </c>
      <c r="F176" s="144" t="s">
        <v>1377</v>
      </c>
      <c r="G176" s="145" t="s">
        <v>401</v>
      </c>
      <c r="H176" s="146">
        <v>11</v>
      </c>
      <c r="I176" s="147"/>
      <c r="J176" s="148">
        <f t="shared" si="20"/>
        <v>0</v>
      </c>
      <c r="K176" s="149"/>
      <c r="L176" s="32"/>
      <c r="M176" s="150" t="s">
        <v>1</v>
      </c>
      <c r="N176" s="151" t="s">
        <v>41</v>
      </c>
      <c r="P176" s="152">
        <f t="shared" si="21"/>
        <v>0</v>
      </c>
      <c r="Q176" s="152">
        <v>1.1800000000000001E-3</v>
      </c>
      <c r="R176" s="152">
        <f t="shared" si="22"/>
        <v>1.298E-2</v>
      </c>
      <c r="S176" s="152">
        <v>0</v>
      </c>
      <c r="T176" s="153">
        <f t="shared" si="23"/>
        <v>0</v>
      </c>
      <c r="AR176" s="154" t="s">
        <v>258</v>
      </c>
      <c r="AT176" s="154" t="s">
        <v>179</v>
      </c>
      <c r="AU176" s="154" t="s">
        <v>118</v>
      </c>
      <c r="AY176" s="17" t="s">
        <v>177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7" t="s">
        <v>118</v>
      </c>
      <c r="BK176" s="155">
        <f t="shared" si="29"/>
        <v>0</v>
      </c>
      <c r="BL176" s="17" t="s">
        <v>258</v>
      </c>
      <c r="BM176" s="154" t="s">
        <v>601</v>
      </c>
    </row>
    <row r="177" spans="2:65" s="1" customFormat="1" ht="24.25" customHeight="1">
      <c r="B177" s="141"/>
      <c r="C177" s="142" t="s">
        <v>398</v>
      </c>
      <c r="D177" s="142" t="s">
        <v>179</v>
      </c>
      <c r="E177" s="143" t="s">
        <v>1378</v>
      </c>
      <c r="F177" s="144" t="s">
        <v>1379</v>
      </c>
      <c r="G177" s="145" t="s">
        <v>401</v>
      </c>
      <c r="H177" s="146">
        <v>16</v>
      </c>
      <c r="I177" s="147"/>
      <c r="J177" s="148">
        <f t="shared" si="20"/>
        <v>0</v>
      </c>
      <c r="K177" s="149"/>
      <c r="L177" s="32"/>
      <c r="M177" s="150" t="s">
        <v>1</v>
      </c>
      <c r="N177" s="151" t="s">
        <v>41</v>
      </c>
      <c r="P177" s="152">
        <f t="shared" si="21"/>
        <v>0</v>
      </c>
      <c r="Q177" s="152">
        <v>2.5100000000000001E-3</v>
      </c>
      <c r="R177" s="152">
        <f t="shared" si="22"/>
        <v>4.0160000000000001E-2</v>
      </c>
      <c r="S177" s="152">
        <v>0</v>
      </c>
      <c r="T177" s="153">
        <f t="shared" si="23"/>
        <v>0</v>
      </c>
      <c r="AR177" s="154" t="s">
        <v>258</v>
      </c>
      <c r="AT177" s="154" t="s">
        <v>179</v>
      </c>
      <c r="AU177" s="154" t="s">
        <v>118</v>
      </c>
      <c r="AY177" s="17" t="s">
        <v>177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7" t="s">
        <v>118</v>
      </c>
      <c r="BK177" s="155">
        <f t="shared" si="29"/>
        <v>0</v>
      </c>
      <c r="BL177" s="17" t="s">
        <v>258</v>
      </c>
      <c r="BM177" s="154" t="s">
        <v>611</v>
      </c>
    </row>
    <row r="178" spans="2:65" s="1" customFormat="1" ht="21.75" customHeight="1">
      <c r="B178" s="141"/>
      <c r="C178" s="142" t="s">
        <v>405</v>
      </c>
      <c r="D178" s="142" t="s">
        <v>179</v>
      </c>
      <c r="E178" s="143" t="s">
        <v>1380</v>
      </c>
      <c r="F178" s="144" t="s">
        <v>1381</v>
      </c>
      <c r="G178" s="145" t="s">
        <v>1319</v>
      </c>
      <c r="H178" s="146">
        <v>29</v>
      </c>
      <c r="I178" s="147"/>
      <c r="J178" s="148">
        <f t="shared" si="20"/>
        <v>0</v>
      </c>
      <c r="K178" s="149"/>
      <c r="L178" s="32"/>
      <c r="M178" s="150" t="s">
        <v>1</v>
      </c>
      <c r="N178" s="151" t="s">
        <v>41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3">
        <f t="shared" si="23"/>
        <v>0</v>
      </c>
      <c r="AR178" s="154" t="s">
        <v>258</v>
      </c>
      <c r="AT178" s="154" t="s">
        <v>179</v>
      </c>
      <c r="AU178" s="154" t="s">
        <v>118</v>
      </c>
      <c r="AY178" s="17" t="s">
        <v>177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7" t="s">
        <v>118</v>
      </c>
      <c r="BK178" s="155">
        <f t="shared" si="29"/>
        <v>0</v>
      </c>
      <c r="BL178" s="17" t="s">
        <v>258</v>
      </c>
      <c r="BM178" s="154" t="s">
        <v>619</v>
      </c>
    </row>
    <row r="179" spans="2:65" s="1" customFormat="1" ht="21.75" customHeight="1">
      <c r="B179" s="141"/>
      <c r="C179" s="142" t="s">
        <v>414</v>
      </c>
      <c r="D179" s="142" t="s">
        <v>179</v>
      </c>
      <c r="E179" s="143" t="s">
        <v>1382</v>
      </c>
      <c r="F179" s="144" t="s">
        <v>1383</v>
      </c>
      <c r="G179" s="145" t="s">
        <v>1319</v>
      </c>
      <c r="H179" s="146">
        <v>6</v>
      </c>
      <c r="I179" s="147"/>
      <c r="J179" s="148">
        <f t="shared" si="20"/>
        <v>0</v>
      </c>
      <c r="K179" s="149"/>
      <c r="L179" s="32"/>
      <c r="M179" s="150" t="s">
        <v>1</v>
      </c>
      <c r="N179" s="151" t="s">
        <v>41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3">
        <f t="shared" si="23"/>
        <v>0</v>
      </c>
      <c r="AR179" s="154" t="s">
        <v>258</v>
      </c>
      <c r="AT179" s="154" t="s">
        <v>179</v>
      </c>
      <c r="AU179" s="154" t="s">
        <v>118</v>
      </c>
      <c r="AY179" s="17" t="s">
        <v>177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7" t="s">
        <v>118</v>
      </c>
      <c r="BK179" s="155">
        <f t="shared" si="29"/>
        <v>0</v>
      </c>
      <c r="BL179" s="17" t="s">
        <v>258</v>
      </c>
      <c r="BM179" s="154" t="s">
        <v>628</v>
      </c>
    </row>
    <row r="180" spans="2:65" s="1" customFormat="1" ht="21.75" customHeight="1">
      <c r="B180" s="141"/>
      <c r="C180" s="142" t="s">
        <v>420</v>
      </c>
      <c r="D180" s="142" t="s">
        <v>179</v>
      </c>
      <c r="E180" s="143" t="s">
        <v>1384</v>
      </c>
      <c r="F180" s="144" t="s">
        <v>1385</v>
      </c>
      <c r="G180" s="145" t="s">
        <v>1319</v>
      </c>
      <c r="H180" s="146">
        <v>19</v>
      </c>
      <c r="I180" s="147"/>
      <c r="J180" s="148">
        <f t="shared" si="20"/>
        <v>0</v>
      </c>
      <c r="K180" s="149"/>
      <c r="L180" s="32"/>
      <c r="M180" s="150" t="s">
        <v>1</v>
      </c>
      <c r="N180" s="151" t="s">
        <v>41</v>
      </c>
      <c r="P180" s="152">
        <f t="shared" si="21"/>
        <v>0</v>
      </c>
      <c r="Q180" s="152">
        <v>0</v>
      </c>
      <c r="R180" s="152">
        <f t="shared" si="22"/>
        <v>0</v>
      </c>
      <c r="S180" s="152">
        <v>0</v>
      </c>
      <c r="T180" s="153">
        <f t="shared" si="23"/>
        <v>0</v>
      </c>
      <c r="AR180" s="154" t="s">
        <v>258</v>
      </c>
      <c r="AT180" s="154" t="s">
        <v>179</v>
      </c>
      <c r="AU180" s="154" t="s">
        <v>118</v>
      </c>
      <c r="AY180" s="17" t="s">
        <v>177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7" t="s">
        <v>118</v>
      </c>
      <c r="BK180" s="155">
        <f t="shared" si="29"/>
        <v>0</v>
      </c>
      <c r="BL180" s="17" t="s">
        <v>258</v>
      </c>
      <c r="BM180" s="154" t="s">
        <v>639</v>
      </c>
    </row>
    <row r="181" spans="2:65" s="1" customFormat="1" ht="24.25" customHeight="1">
      <c r="B181" s="141"/>
      <c r="C181" s="142" t="s">
        <v>426</v>
      </c>
      <c r="D181" s="142" t="s">
        <v>179</v>
      </c>
      <c r="E181" s="143" t="s">
        <v>1386</v>
      </c>
      <c r="F181" s="144" t="s">
        <v>1387</v>
      </c>
      <c r="G181" s="145" t="s">
        <v>1319</v>
      </c>
      <c r="H181" s="146">
        <v>2</v>
      </c>
      <c r="I181" s="147"/>
      <c r="J181" s="148">
        <f t="shared" si="20"/>
        <v>0</v>
      </c>
      <c r="K181" s="149"/>
      <c r="L181" s="32"/>
      <c r="M181" s="150" t="s">
        <v>1</v>
      </c>
      <c r="N181" s="151" t="s">
        <v>41</v>
      </c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3">
        <f t="shared" si="23"/>
        <v>0</v>
      </c>
      <c r="AR181" s="154" t="s">
        <v>258</v>
      </c>
      <c r="AT181" s="154" t="s">
        <v>179</v>
      </c>
      <c r="AU181" s="154" t="s">
        <v>118</v>
      </c>
      <c r="AY181" s="17" t="s">
        <v>177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7" t="s">
        <v>118</v>
      </c>
      <c r="BK181" s="155">
        <f t="shared" si="29"/>
        <v>0</v>
      </c>
      <c r="BL181" s="17" t="s">
        <v>258</v>
      </c>
      <c r="BM181" s="154" t="s">
        <v>647</v>
      </c>
    </row>
    <row r="182" spans="2:65" s="1" customFormat="1" ht="16.5" customHeight="1">
      <c r="B182" s="141"/>
      <c r="C182" s="142" t="s">
        <v>430</v>
      </c>
      <c r="D182" s="142" t="s">
        <v>179</v>
      </c>
      <c r="E182" s="143" t="s">
        <v>1388</v>
      </c>
      <c r="F182" s="144" t="s">
        <v>1389</v>
      </c>
      <c r="G182" s="145" t="s">
        <v>1319</v>
      </c>
      <c r="H182" s="146">
        <v>6</v>
      </c>
      <c r="I182" s="147"/>
      <c r="J182" s="148">
        <f t="shared" si="20"/>
        <v>0</v>
      </c>
      <c r="K182" s="149"/>
      <c r="L182" s="32"/>
      <c r="M182" s="150" t="s">
        <v>1</v>
      </c>
      <c r="N182" s="151" t="s">
        <v>41</v>
      </c>
      <c r="P182" s="152">
        <f t="shared" si="21"/>
        <v>0</v>
      </c>
      <c r="Q182" s="152">
        <v>0</v>
      </c>
      <c r="R182" s="152">
        <f t="shared" si="22"/>
        <v>0</v>
      </c>
      <c r="S182" s="152">
        <v>0</v>
      </c>
      <c r="T182" s="153">
        <f t="shared" si="23"/>
        <v>0</v>
      </c>
      <c r="AR182" s="154" t="s">
        <v>258</v>
      </c>
      <c r="AT182" s="154" t="s">
        <v>179</v>
      </c>
      <c r="AU182" s="154" t="s">
        <v>118</v>
      </c>
      <c r="AY182" s="17" t="s">
        <v>177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7" t="s">
        <v>118</v>
      </c>
      <c r="BK182" s="155">
        <f t="shared" si="29"/>
        <v>0</v>
      </c>
      <c r="BL182" s="17" t="s">
        <v>258</v>
      </c>
      <c r="BM182" s="154" t="s">
        <v>656</v>
      </c>
    </row>
    <row r="183" spans="2:65" s="1" customFormat="1" ht="16.5" customHeight="1">
      <c r="B183" s="141"/>
      <c r="C183" s="187" t="s">
        <v>436</v>
      </c>
      <c r="D183" s="187" t="s">
        <v>478</v>
      </c>
      <c r="E183" s="188" t="s">
        <v>1390</v>
      </c>
      <c r="F183" s="189" t="s">
        <v>1391</v>
      </c>
      <c r="G183" s="190" t="s">
        <v>1319</v>
      </c>
      <c r="H183" s="191">
        <v>5</v>
      </c>
      <c r="I183" s="192"/>
      <c r="J183" s="193">
        <f t="shared" si="20"/>
        <v>0</v>
      </c>
      <c r="K183" s="194"/>
      <c r="L183" s="195"/>
      <c r="M183" s="196" t="s">
        <v>1</v>
      </c>
      <c r="N183" s="197" t="s">
        <v>41</v>
      </c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AR183" s="154" t="s">
        <v>355</v>
      </c>
      <c r="AT183" s="154" t="s">
        <v>478</v>
      </c>
      <c r="AU183" s="154" t="s">
        <v>118</v>
      </c>
      <c r="AY183" s="17" t="s">
        <v>177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7" t="s">
        <v>118</v>
      </c>
      <c r="BK183" s="155">
        <f t="shared" si="29"/>
        <v>0</v>
      </c>
      <c r="BL183" s="17" t="s">
        <v>258</v>
      </c>
      <c r="BM183" s="154" t="s">
        <v>667</v>
      </c>
    </row>
    <row r="184" spans="2:65" s="1" customFormat="1" ht="16.5" customHeight="1">
      <c r="B184" s="141"/>
      <c r="C184" s="187" t="s">
        <v>440</v>
      </c>
      <c r="D184" s="187" t="s">
        <v>478</v>
      </c>
      <c r="E184" s="188" t="s">
        <v>1392</v>
      </c>
      <c r="F184" s="189" t="s">
        <v>1393</v>
      </c>
      <c r="G184" s="190" t="s">
        <v>1319</v>
      </c>
      <c r="H184" s="191">
        <v>1</v>
      </c>
      <c r="I184" s="192"/>
      <c r="J184" s="193">
        <f t="shared" si="20"/>
        <v>0</v>
      </c>
      <c r="K184" s="194"/>
      <c r="L184" s="195"/>
      <c r="M184" s="196" t="s">
        <v>1</v>
      </c>
      <c r="N184" s="197" t="s">
        <v>41</v>
      </c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3">
        <f t="shared" si="23"/>
        <v>0</v>
      </c>
      <c r="AR184" s="154" t="s">
        <v>355</v>
      </c>
      <c r="AT184" s="154" t="s">
        <v>478</v>
      </c>
      <c r="AU184" s="154" t="s">
        <v>118</v>
      </c>
      <c r="AY184" s="17" t="s">
        <v>177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7" t="s">
        <v>118</v>
      </c>
      <c r="BK184" s="155">
        <f t="shared" si="29"/>
        <v>0</v>
      </c>
      <c r="BL184" s="17" t="s">
        <v>258</v>
      </c>
      <c r="BM184" s="154" t="s">
        <v>678</v>
      </c>
    </row>
    <row r="185" spans="2:65" s="1" customFormat="1" ht="21.75" customHeight="1">
      <c r="B185" s="141"/>
      <c r="C185" s="142" t="s">
        <v>445</v>
      </c>
      <c r="D185" s="142" t="s">
        <v>179</v>
      </c>
      <c r="E185" s="143" t="s">
        <v>1394</v>
      </c>
      <c r="F185" s="144" t="s">
        <v>1395</v>
      </c>
      <c r="G185" s="145" t="s">
        <v>1319</v>
      </c>
      <c r="H185" s="146">
        <v>1</v>
      </c>
      <c r="I185" s="147"/>
      <c r="J185" s="148">
        <f t="shared" si="20"/>
        <v>0</v>
      </c>
      <c r="K185" s="149"/>
      <c r="L185" s="32"/>
      <c r="M185" s="150" t="s">
        <v>1</v>
      </c>
      <c r="N185" s="151" t="s">
        <v>41</v>
      </c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AR185" s="154" t="s">
        <v>258</v>
      </c>
      <c r="AT185" s="154" t="s">
        <v>179</v>
      </c>
      <c r="AU185" s="154" t="s">
        <v>118</v>
      </c>
      <c r="AY185" s="17" t="s">
        <v>177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7" t="s">
        <v>118</v>
      </c>
      <c r="BK185" s="155">
        <f t="shared" si="29"/>
        <v>0</v>
      </c>
      <c r="BL185" s="17" t="s">
        <v>258</v>
      </c>
      <c r="BM185" s="154" t="s">
        <v>688</v>
      </c>
    </row>
    <row r="186" spans="2:65" s="1" customFormat="1" ht="16.5" customHeight="1">
      <c r="B186" s="141"/>
      <c r="C186" s="142" t="s">
        <v>453</v>
      </c>
      <c r="D186" s="142" t="s">
        <v>179</v>
      </c>
      <c r="E186" s="143" t="s">
        <v>1396</v>
      </c>
      <c r="F186" s="144" t="s">
        <v>1397</v>
      </c>
      <c r="G186" s="145" t="s">
        <v>1319</v>
      </c>
      <c r="H186" s="146">
        <v>4</v>
      </c>
      <c r="I186" s="147"/>
      <c r="J186" s="148">
        <f t="shared" si="20"/>
        <v>0</v>
      </c>
      <c r="K186" s="149"/>
      <c r="L186" s="32"/>
      <c r="M186" s="150" t="s">
        <v>1</v>
      </c>
      <c r="N186" s="151" t="s">
        <v>41</v>
      </c>
      <c r="P186" s="152">
        <f t="shared" si="21"/>
        <v>0</v>
      </c>
      <c r="Q186" s="152">
        <v>0</v>
      </c>
      <c r="R186" s="152">
        <f t="shared" si="22"/>
        <v>0</v>
      </c>
      <c r="S186" s="152">
        <v>0</v>
      </c>
      <c r="T186" s="153">
        <f t="shared" si="23"/>
        <v>0</v>
      </c>
      <c r="AR186" s="154" t="s">
        <v>258</v>
      </c>
      <c r="AT186" s="154" t="s">
        <v>179</v>
      </c>
      <c r="AU186" s="154" t="s">
        <v>118</v>
      </c>
      <c r="AY186" s="17" t="s">
        <v>177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7" t="s">
        <v>118</v>
      </c>
      <c r="BK186" s="155">
        <f t="shared" si="29"/>
        <v>0</v>
      </c>
      <c r="BL186" s="17" t="s">
        <v>258</v>
      </c>
      <c r="BM186" s="154" t="s">
        <v>698</v>
      </c>
    </row>
    <row r="187" spans="2:65" s="1" customFormat="1" ht="16.5" customHeight="1">
      <c r="B187" s="141"/>
      <c r="C187" s="142" t="s">
        <v>461</v>
      </c>
      <c r="D187" s="142" t="s">
        <v>179</v>
      </c>
      <c r="E187" s="143" t="s">
        <v>1398</v>
      </c>
      <c r="F187" s="144" t="s">
        <v>1399</v>
      </c>
      <c r="G187" s="145" t="s">
        <v>401</v>
      </c>
      <c r="H187" s="146">
        <v>282</v>
      </c>
      <c r="I187" s="147"/>
      <c r="J187" s="148">
        <f t="shared" si="20"/>
        <v>0</v>
      </c>
      <c r="K187" s="149"/>
      <c r="L187" s="32"/>
      <c r="M187" s="150" t="s">
        <v>1</v>
      </c>
      <c r="N187" s="151" t="s">
        <v>41</v>
      </c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AR187" s="154" t="s">
        <v>258</v>
      </c>
      <c r="AT187" s="154" t="s">
        <v>179</v>
      </c>
      <c r="AU187" s="154" t="s">
        <v>118</v>
      </c>
      <c r="AY187" s="17" t="s">
        <v>177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7" t="s">
        <v>118</v>
      </c>
      <c r="BK187" s="155">
        <f t="shared" si="29"/>
        <v>0</v>
      </c>
      <c r="BL187" s="17" t="s">
        <v>258</v>
      </c>
      <c r="BM187" s="154" t="s">
        <v>708</v>
      </c>
    </row>
    <row r="188" spans="2:65" s="1" customFormat="1" ht="16.5" customHeight="1">
      <c r="B188" s="141"/>
      <c r="C188" s="142" t="s">
        <v>465</v>
      </c>
      <c r="D188" s="142" t="s">
        <v>179</v>
      </c>
      <c r="E188" s="143" t="s">
        <v>1400</v>
      </c>
      <c r="F188" s="144" t="s">
        <v>1401</v>
      </c>
      <c r="G188" s="145" t="s">
        <v>401</v>
      </c>
      <c r="H188" s="146">
        <v>12</v>
      </c>
      <c r="I188" s="147"/>
      <c r="J188" s="148">
        <f t="shared" si="20"/>
        <v>0</v>
      </c>
      <c r="K188" s="149"/>
      <c r="L188" s="32"/>
      <c r="M188" s="150" t="s">
        <v>1</v>
      </c>
      <c r="N188" s="151" t="s">
        <v>41</v>
      </c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AR188" s="154" t="s">
        <v>258</v>
      </c>
      <c r="AT188" s="154" t="s">
        <v>179</v>
      </c>
      <c r="AU188" s="154" t="s">
        <v>118</v>
      </c>
      <c r="AY188" s="17" t="s">
        <v>177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7" t="s">
        <v>118</v>
      </c>
      <c r="BK188" s="155">
        <f t="shared" si="29"/>
        <v>0</v>
      </c>
      <c r="BL188" s="17" t="s">
        <v>258</v>
      </c>
      <c r="BM188" s="154" t="s">
        <v>718</v>
      </c>
    </row>
    <row r="189" spans="2:65" s="1" customFormat="1" ht="16.5" customHeight="1">
      <c r="B189" s="141"/>
      <c r="C189" s="142" t="s">
        <v>470</v>
      </c>
      <c r="D189" s="142" t="s">
        <v>179</v>
      </c>
      <c r="E189" s="143" t="s">
        <v>1402</v>
      </c>
      <c r="F189" s="144" t="s">
        <v>1403</v>
      </c>
      <c r="G189" s="145" t="s">
        <v>401</v>
      </c>
      <c r="H189" s="146">
        <v>294</v>
      </c>
      <c r="I189" s="147"/>
      <c r="J189" s="148">
        <f t="shared" si="20"/>
        <v>0</v>
      </c>
      <c r="K189" s="149"/>
      <c r="L189" s="32"/>
      <c r="M189" s="150" t="s">
        <v>1</v>
      </c>
      <c r="N189" s="151" t="s">
        <v>41</v>
      </c>
      <c r="P189" s="152">
        <f t="shared" si="21"/>
        <v>0</v>
      </c>
      <c r="Q189" s="152">
        <v>0</v>
      </c>
      <c r="R189" s="152">
        <f t="shared" si="22"/>
        <v>0</v>
      </c>
      <c r="S189" s="152">
        <v>0</v>
      </c>
      <c r="T189" s="153">
        <f t="shared" si="23"/>
        <v>0</v>
      </c>
      <c r="AR189" s="154" t="s">
        <v>258</v>
      </c>
      <c r="AT189" s="154" t="s">
        <v>179</v>
      </c>
      <c r="AU189" s="154" t="s">
        <v>118</v>
      </c>
      <c r="AY189" s="17" t="s">
        <v>177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7" t="s">
        <v>118</v>
      </c>
      <c r="BK189" s="155">
        <f t="shared" si="29"/>
        <v>0</v>
      </c>
      <c r="BL189" s="17" t="s">
        <v>258</v>
      </c>
      <c r="BM189" s="154" t="s">
        <v>731</v>
      </c>
    </row>
    <row r="190" spans="2:65" s="1" customFormat="1" ht="24.25" customHeight="1">
      <c r="B190" s="141"/>
      <c r="C190" s="142" t="s">
        <v>477</v>
      </c>
      <c r="D190" s="142" t="s">
        <v>179</v>
      </c>
      <c r="E190" s="143" t="s">
        <v>1404</v>
      </c>
      <c r="F190" s="144" t="s">
        <v>1405</v>
      </c>
      <c r="G190" s="145" t="s">
        <v>809</v>
      </c>
      <c r="H190" s="147"/>
      <c r="I190" s="147"/>
      <c r="J190" s="148">
        <f t="shared" si="20"/>
        <v>0</v>
      </c>
      <c r="K190" s="149"/>
      <c r="L190" s="32"/>
      <c r="M190" s="150" t="s">
        <v>1</v>
      </c>
      <c r="N190" s="151" t="s">
        <v>41</v>
      </c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AR190" s="154" t="s">
        <v>258</v>
      </c>
      <c r="AT190" s="154" t="s">
        <v>179</v>
      </c>
      <c r="AU190" s="154" t="s">
        <v>118</v>
      </c>
      <c r="AY190" s="17" t="s">
        <v>177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7" t="s">
        <v>118</v>
      </c>
      <c r="BK190" s="155">
        <f t="shared" si="29"/>
        <v>0</v>
      </c>
      <c r="BL190" s="17" t="s">
        <v>258</v>
      </c>
      <c r="BM190" s="154" t="s">
        <v>741</v>
      </c>
    </row>
    <row r="191" spans="2:65" s="11" customFormat="1" ht="22.75" customHeight="1">
      <c r="B191" s="130"/>
      <c r="D191" s="131" t="s">
        <v>74</v>
      </c>
      <c r="E191" s="139" t="s">
        <v>967</v>
      </c>
      <c r="F191" s="139" t="s">
        <v>1406</v>
      </c>
      <c r="I191" s="133"/>
      <c r="J191" s="140">
        <f>BK191</f>
        <v>0</v>
      </c>
      <c r="L191" s="130"/>
      <c r="M191" s="134"/>
      <c r="P191" s="135">
        <f>SUM(P192:P222)</f>
        <v>0</v>
      </c>
      <c r="R191" s="135">
        <f>SUM(R192:R222)</f>
        <v>0.38757000000000003</v>
      </c>
      <c r="T191" s="136">
        <f>SUM(T192:T222)</f>
        <v>0</v>
      </c>
      <c r="AR191" s="131" t="s">
        <v>118</v>
      </c>
      <c r="AT191" s="137" t="s">
        <v>74</v>
      </c>
      <c r="AU191" s="137" t="s">
        <v>83</v>
      </c>
      <c r="AY191" s="131" t="s">
        <v>177</v>
      </c>
      <c r="BK191" s="138">
        <f>SUM(BK192:BK222)</f>
        <v>0</v>
      </c>
    </row>
    <row r="192" spans="2:65" s="1" customFormat="1" ht="24.25" customHeight="1">
      <c r="B192" s="141"/>
      <c r="C192" s="142" t="s">
        <v>484</v>
      </c>
      <c r="D192" s="142" t="s">
        <v>179</v>
      </c>
      <c r="E192" s="143" t="s">
        <v>1407</v>
      </c>
      <c r="F192" s="144" t="s">
        <v>1408</v>
      </c>
      <c r="G192" s="145" t="s">
        <v>401</v>
      </c>
      <c r="H192" s="146">
        <v>13</v>
      </c>
      <c r="I192" s="147"/>
      <c r="J192" s="148">
        <f t="shared" ref="J192:J222" si="30">ROUND(I192*H192,2)</f>
        <v>0</v>
      </c>
      <c r="K192" s="149"/>
      <c r="L192" s="32"/>
      <c r="M192" s="150" t="s">
        <v>1</v>
      </c>
      <c r="N192" s="151" t="s">
        <v>41</v>
      </c>
      <c r="P192" s="152">
        <f t="shared" ref="P192:P222" si="31">O192*H192</f>
        <v>0</v>
      </c>
      <c r="Q192" s="152">
        <v>9.7999999999999997E-4</v>
      </c>
      <c r="R192" s="152">
        <f t="shared" ref="R192:R222" si="32">Q192*H192</f>
        <v>1.274E-2</v>
      </c>
      <c r="S192" s="152">
        <v>0</v>
      </c>
      <c r="T192" s="153">
        <f t="shared" ref="T192:T222" si="33">S192*H192</f>
        <v>0</v>
      </c>
      <c r="AR192" s="154" t="s">
        <v>258</v>
      </c>
      <c r="AT192" s="154" t="s">
        <v>179</v>
      </c>
      <c r="AU192" s="154" t="s">
        <v>118</v>
      </c>
      <c r="AY192" s="17" t="s">
        <v>177</v>
      </c>
      <c r="BE192" s="155">
        <f t="shared" ref="BE192:BE222" si="34">IF(N192="základná",J192,0)</f>
        <v>0</v>
      </c>
      <c r="BF192" s="155">
        <f t="shared" ref="BF192:BF222" si="35">IF(N192="znížená",J192,0)</f>
        <v>0</v>
      </c>
      <c r="BG192" s="155">
        <f t="shared" ref="BG192:BG222" si="36">IF(N192="zákl. prenesená",J192,0)</f>
        <v>0</v>
      </c>
      <c r="BH192" s="155">
        <f t="shared" ref="BH192:BH222" si="37">IF(N192="zníž. prenesená",J192,0)</f>
        <v>0</v>
      </c>
      <c r="BI192" s="155">
        <f t="shared" ref="BI192:BI222" si="38">IF(N192="nulová",J192,0)</f>
        <v>0</v>
      </c>
      <c r="BJ192" s="17" t="s">
        <v>118</v>
      </c>
      <c r="BK192" s="155">
        <f t="shared" ref="BK192:BK222" si="39">ROUND(I192*H192,2)</f>
        <v>0</v>
      </c>
      <c r="BL192" s="17" t="s">
        <v>258</v>
      </c>
      <c r="BM192" s="154" t="s">
        <v>749</v>
      </c>
    </row>
    <row r="193" spans="2:65" s="1" customFormat="1" ht="24.25" customHeight="1">
      <c r="B193" s="141"/>
      <c r="C193" s="142" t="s">
        <v>489</v>
      </c>
      <c r="D193" s="142" t="s">
        <v>179</v>
      </c>
      <c r="E193" s="143" t="s">
        <v>1409</v>
      </c>
      <c r="F193" s="144" t="s">
        <v>1410</v>
      </c>
      <c r="G193" s="145" t="s">
        <v>401</v>
      </c>
      <c r="H193" s="146">
        <v>1</v>
      </c>
      <c r="I193" s="147"/>
      <c r="J193" s="148">
        <f t="shared" si="30"/>
        <v>0</v>
      </c>
      <c r="K193" s="149"/>
      <c r="L193" s="32"/>
      <c r="M193" s="150" t="s">
        <v>1</v>
      </c>
      <c r="N193" s="151" t="s">
        <v>41</v>
      </c>
      <c r="P193" s="152">
        <f t="shared" si="31"/>
        <v>0</v>
      </c>
      <c r="Q193" s="152">
        <v>2.1700000000000001E-3</v>
      </c>
      <c r="R193" s="152">
        <f t="shared" si="32"/>
        <v>2.1700000000000001E-3</v>
      </c>
      <c r="S193" s="152">
        <v>0</v>
      </c>
      <c r="T193" s="153">
        <f t="shared" si="33"/>
        <v>0</v>
      </c>
      <c r="AR193" s="154" t="s">
        <v>258</v>
      </c>
      <c r="AT193" s="154" t="s">
        <v>179</v>
      </c>
      <c r="AU193" s="154" t="s">
        <v>118</v>
      </c>
      <c r="AY193" s="17" t="s">
        <v>177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7" t="s">
        <v>118</v>
      </c>
      <c r="BK193" s="155">
        <f t="shared" si="39"/>
        <v>0</v>
      </c>
      <c r="BL193" s="17" t="s">
        <v>258</v>
      </c>
      <c r="BM193" s="154" t="s">
        <v>759</v>
      </c>
    </row>
    <row r="194" spans="2:65" s="1" customFormat="1" ht="24.25" customHeight="1">
      <c r="B194" s="141"/>
      <c r="C194" s="142" t="s">
        <v>493</v>
      </c>
      <c r="D194" s="142" t="s">
        <v>179</v>
      </c>
      <c r="E194" s="143" t="s">
        <v>1411</v>
      </c>
      <c r="F194" s="144" t="s">
        <v>1412</v>
      </c>
      <c r="G194" s="145" t="s">
        <v>401</v>
      </c>
      <c r="H194" s="146">
        <v>19</v>
      </c>
      <c r="I194" s="147"/>
      <c r="J194" s="148">
        <f t="shared" si="30"/>
        <v>0</v>
      </c>
      <c r="K194" s="149"/>
      <c r="L194" s="32"/>
      <c r="M194" s="150" t="s">
        <v>1</v>
      </c>
      <c r="N194" s="151" t="s">
        <v>41</v>
      </c>
      <c r="P194" s="152">
        <f t="shared" si="31"/>
        <v>0</v>
      </c>
      <c r="Q194" s="152">
        <v>2.1000000000000001E-4</v>
      </c>
      <c r="R194" s="152">
        <f t="shared" si="32"/>
        <v>3.9900000000000005E-3</v>
      </c>
      <c r="S194" s="152">
        <v>0</v>
      </c>
      <c r="T194" s="153">
        <f t="shared" si="33"/>
        <v>0</v>
      </c>
      <c r="AR194" s="154" t="s">
        <v>258</v>
      </c>
      <c r="AT194" s="154" t="s">
        <v>179</v>
      </c>
      <c r="AU194" s="154" t="s">
        <v>118</v>
      </c>
      <c r="AY194" s="17" t="s">
        <v>177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7" t="s">
        <v>118</v>
      </c>
      <c r="BK194" s="155">
        <f t="shared" si="39"/>
        <v>0</v>
      </c>
      <c r="BL194" s="17" t="s">
        <v>258</v>
      </c>
      <c r="BM194" s="154" t="s">
        <v>768</v>
      </c>
    </row>
    <row r="195" spans="2:65" s="1" customFormat="1" ht="24.25" customHeight="1">
      <c r="B195" s="141"/>
      <c r="C195" s="142" t="s">
        <v>497</v>
      </c>
      <c r="D195" s="142" t="s">
        <v>179</v>
      </c>
      <c r="E195" s="143" t="s">
        <v>1413</v>
      </c>
      <c r="F195" s="144" t="s">
        <v>1414</v>
      </c>
      <c r="G195" s="145" t="s">
        <v>401</v>
      </c>
      <c r="H195" s="146">
        <v>188</v>
      </c>
      <c r="I195" s="147"/>
      <c r="J195" s="148">
        <f t="shared" si="30"/>
        <v>0</v>
      </c>
      <c r="K195" s="149"/>
      <c r="L195" s="32"/>
      <c r="M195" s="150" t="s">
        <v>1</v>
      </c>
      <c r="N195" s="151" t="s">
        <v>41</v>
      </c>
      <c r="P195" s="152">
        <f t="shared" si="31"/>
        <v>0</v>
      </c>
      <c r="Q195" s="152">
        <v>2.3000000000000001E-4</v>
      </c>
      <c r="R195" s="152">
        <f t="shared" si="32"/>
        <v>4.3240000000000001E-2</v>
      </c>
      <c r="S195" s="152">
        <v>0</v>
      </c>
      <c r="T195" s="153">
        <f t="shared" si="33"/>
        <v>0</v>
      </c>
      <c r="AR195" s="154" t="s">
        <v>258</v>
      </c>
      <c r="AT195" s="154" t="s">
        <v>179</v>
      </c>
      <c r="AU195" s="154" t="s">
        <v>118</v>
      </c>
      <c r="AY195" s="17" t="s">
        <v>177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7" t="s">
        <v>118</v>
      </c>
      <c r="BK195" s="155">
        <f t="shared" si="39"/>
        <v>0</v>
      </c>
      <c r="BL195" s="17" t="s">
        <v>258</v>
      </c>
      <c r="BM195" s="154" t="s">
        <v>775</v>
      </c>
    </row>
    <row r="196" spans="2:65" s="1" customFormat="1" ht="24.25" customHeight="1">
      <c r="B196" s="141"/>
      <c r="C196" s="142" t="s">
        <v>503</v>
      </c>
      <c r="D196" s="142" t="s">
        <v>179</v>
      </c>
      <c r="E196" s="143" t="s">
        <v>1415</v>
      </c>
      <c r="F196" s="144" t="s">
        <v>1416</v>
      </c>
      <c r="G196" s="145" t="s">
        <v>401</v>
      </c>
      <c r="H196" s="146">
        <v>96</v>
      </c>
      <c r="I196" s="147"/>
      <c r="J196" s="148">
        <f t="shared" si="30"/>
        <v>0</v>
      </c>
      <c r="K196" s="149"/>
      <c r="L196" s="32"/>
      <c r="M196" s="150" t="s">
        <v>1</v>
      </c>
      <c r="N196" s="151" t="s">
        <v>41</v>
      </c>
      <c r="P196" s="152">
        <f t="shared" si="31"/>
        <v>0</v>
      </c>
      <c r="Q196" s="152">
        <v>2.2000000000000001E-4</v>
      </c>
      <c r="R196" s="152">
        <f t="shared" si="32"/>
        <v>2.112E-2</v>
      </c>
      <c r="S196" s="152">
        <v>0</v>
      </c>
      <c r="T196" s="153">
        <f t="shared" si="33"/>
        <v>0</v>
      </c>
      <c r="AR196" s="154" t="s">
        <v>258</v>
      </c>
      <c r="AT196" s="154" t="s">
        <v>179</v>
      </c>
      <c r="AU196" s="154" t="s">
        <v>118</v>
      </c>
      <c r="AY196" s="17" t="s">
        <v>177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7" t="s">
        <v>118</v>
      </c>
      <c r="BK196" s="155">
        <f t="shared" si="39"/>
        <v>0</v>
      </c>
      <c r="BL196" s="17" t="s">
        <v>258</v>
      </c>
      <c r="BM196" s="154" t="s">
        <v>794</v>
      </c>
    </row>
    <row r="197" spans="2:65" s="1" customFormat="1" ht="24.25" customHeight="1">
      <c r="B197" s="141"/>
      <c r="C197" s="142" t="s">
        <v>508</v>
      </c>
      <c r="D197" s="142" t="s">
        <v>179</v>
      </c>
      <c r="E197" s="143" t="s">
        <v>1417</v>
      </c>
      <c r="F197" s="144" t="s">
        <v>1418</v>
      </c>
      <c r="G197" s="145" t="s">
        <v>401</v>
      </c>
      <c r="H197" s="146">
        <v>36</v>
      </c>
      <c r="I197" s="147"/>
      <c r="J197" s="148">
        <f t="shared" si="30"/>
        <v>0</v>
      </c>
      <c r="K197" s="149"/>
      <c r="L197" s="32"/>
      <c r="M197" s="150" t="s">
        <v>1</v>
      </c>
      <c r="N197" s="151" t="s">
        <v>41</v>
      </c>
      <c r="P197" s="152">
        <f t="shared" si="31"/>
        <v>0</v>
      </c>
      <c r="Q197" s="152">
        <v>4.8999999999999998E-4</v>
      </c>
      <c r="R197" s="152">
        <f t="shared" si="32"/>
        <v>1.7639999999999999E-2</v>
      </c>
      <c r="S197" s="152">
        <v>0</v>
      </c>
      <c r="T197" s="153">
        <f t="shared" si="33"/>
        <v>0</v>
      </c>
      <c r="AR197" s="154" t="s">
        <v>258</v>
      </c>
      <c r="AT197" s="154" t="s">
        <v>179</v>
      </c>
      <c r="AU197" s="154" t="s">
        <v>118</v>
      </c>
      <c r="AY197" s="17" t="s">
        <v>177</v>
      </c>
      <c r="BE197" s="155">
        <f t="shared" si="34"/>
        <v>0</v>
      </c>
      <c r="BF197" s="155">
        <f t="shared" si="35"/>
        <v>0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7" t="s">
        <v>118</v>
      </c>
      <c r="BK197" s="155">
        <f t="shared" si="39"/>
        <v>0</v>
      </c>
      <c r="BL197" s="17" t="s">
        <v>258</v>
      </c>
      <c r="BM197" s="154" t="s">
        <v>802</v>
      </c>
    </row>
    <row r="198" spans="2:65" s="1" customFormat="1" ht="24.25" customHeight="1">
      <c r="B198" s="141"/>
      <c r="C198" s="142" t="s">
        <v>512</v>
      </c>
      <c r="D198" s="142" t="s">
        <v>179</v>
      </c>
      <c r="E198" s="143" t="s">
        <v>1419</v>
      </c>
      <c r="F198" s="144" t="s">
        <v>1420</v>
      </c>
      <c r="G198" s="145" t="s">
        <v>401</v>
      </c>
      <c r="H198" s="146">
        <v>18</v>
      </c>
      <c r="I198" s="147"/>
      <c r="J198" s="148">
        <f t="shared" si="30"/>
        <v>0</v>
      </c>
      <c r="K198" s="149"/>
      <c r="L198" s="32"/>
      <c r="M198" s="150" t="s">
        <v>1</v>
      </c>
      <c r="N198" s="151" t="s">
        <v>41</v>
      </c>
      <c r="P198" s="152">
        <f t="shared" si="31"/>
        <v>0</v>
      </c>
      <c r="Q198" s="152">
        <v>6.3000000000000003E-4</v>
      </c>
      <c r="R198" s="152">
        <f t="shared" si="32"/>
        <v>1.1340000000000001E-2</v>
      </c>
      <c r="S198" s="152">
        <v>0</v>
      </c>
      <c r="T198" s="153">
        <f t="shared" si="33"/>
        <v>0</v>
      </c>
      <c r="AR198" s="154" t="s">
        <v>258</v>
      </c>
      <c r="AT198" s="154" t="s">
        <v>179</v>
      </c>
      <c r="AU198" s="154" t="s">
        <v>118</v>
      </c>
      <c r="AY198" s="17" t="s">
        <v>177</v>
      </c>
      <c r="BE198" s="155">
        <f t="shared" si="34"/>
        <v>0</v>
      </c>
      <c r="BF198" s="155">
        <f t="shared" si="35"/>
        <v>0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7" t="s">
        <v>118</v>
      </c>
      <c r="BK198" s="155">
        <f t="shared" si="39"/>
        <v>0</v>
      </c>
      <c r="BL198" s="17" t="s">
        <v>258</v>
      </c>
      <c r="BM198" s="154" t="s">
        <v>806</v>
      </c>
    </row>
    <row r="199" spans="2:65" s="1" customFormat="1" ht="24.25" customHeight="1">
      <c r="B199" s="141"/>
      <c r="C199" s="142" t="s">
        <v>518</v>
      </c>
      <c r="D199" s="142" t="s">
        <v>179</v>
      </c>
      <c r="E199" s="143" t="s">
        <v>1421</v>
      </c>
      <c r="F199" s="144" t="s">
        <v>1422</v>
      </c>
      <c r="G199" s="145" t="s">
        <v>401</v>
      </c>
      <c r="H199" s="146">
        <v>58</v>
      </c>
      <c r="I199" s="147"/>
      <c r="J199" s="148">
        <f t="shared" si="30"/>
        <v>0</v>
      </c>
      <c r="K199" s="149"/>
      <c r="L199" s="32"/>
      <c r="M199" s="150" t="s">
        <v>1</v>
      </c>
      <c r="N199" s="151" t="s">
        <v>41</v>
      </c>
      <c r="P199" s="152">
        <f t="shared" si="31"/>
        <v>0</v>
      </c>
      <c r="Q199" s="152">
        <v>9.7000000000000005E-4</v>
      </c>
      <c r="R199" s="152">
        <f t="shared" si="32"/>
        <v>5.6260000000000004E-2</v>
      </c>
      <c r="S199" s="152">
        <v>0</v>
      </c>
      <c r="T199" s="153">
        <f t="shared" si="33"/>
        <v>0</v>
      </c>
      <c r="AR199" s="154" t="s">
        <v>258</v>
      </c>
      <c r="AT199" s="154" t="s">
        <v>179</v>
      </c>
      <c r="AU199" s="154" t="s">
        <v>118</v>
      </c>
      <c r="AY199" s="17" t="s">
        <v>177</v>
      </c>
      <c r="BE199" s="155">
        <f t="shared" si="34"/>
        <v>0</v>
      </c>
      <c r="BF199" s="155">
        <f t="shared" si="35"/>
        <v>0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7" t="s">
        <v>118</v>
      </c>
      <c r="BK199" s="155">
        <f t="shared" si="39"/>
        <v>0</v>
      </c>
      <c r="BL199" s="17" t="s">
        <v>258</v>
      </c>
      <c r="BM199" s="154" t="s">
        <v>819</v>
      </c>
    </row>
    <row r="200" spans="2:65" s="1" customFormat="1" ht="37.75" customHeight="1">
      <c r="B200" s="141"/>
      <c r="C200" s="142" t="s">
        <v>522</v>
      </c>
      <c r="D200" s="142" t="s">
        <v>179</v>
      </c>
      <c r="E200" s="143" t="s">
        <v>1423</v>
      </c>
      <c r="F200" s="144" t="s">
        <v>1424</v>
      </c>
      <c r="G200" s="145" t="s">
        <v>401</v>
      </c>
      <c r="H200" s="146">
        <v>429</v>
      </c>
      <c r="I200" s="147"/>
      <c r="J200" s="148">
        <f t="shared" si="30"/>
        <v>0</v>
      </c>
      <c r="K200" s="149"/>
      <c r="L200" s="32"/>
      <c r="M200" s="150" t="s">
        <v>1</v>
      </c>
      <c r="N200" s="151" t="s">
        <v>41</v>
      </c>
      <c r="P200" s="152">
        <f t="shared" si="31"/>
        <v>0</v>
      </c>
      <c r="Q200" s="152">
        <v>1.2E-4</v>
      </c>
      <c r="R200" s="152">
        <f t="shared" si="32"/>
        <v>5.1479999999999998E-2</v>
      </c>
      <c r="S200" s="152">
        <v>0</v>
      </c>
      <c r="T200" s="153">
        <f t="shared" si="33"/>
        <v>0</v>
      </c>
      <c r="AR200" s="154" t="s">
        <v>258</v>
      </c>
      <c r="AT200" s="154" t="s">
        <v>179</v>
      </c>
      <c r="AU200" s="154" t="s">
        <v>118</v>
      </c>
      <c r="AY200" s="17" t="s">
        <v>177</v>
      </c>
      <c r="BE200" s="155">
        <f t="shared" si="34"/>
        <v>0</v>
      </c>
      <c r="BF200" s="155">
        <f t="shared" si="35"/>
        <v>0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7" t="s">
        <v>118</v>
      </c>
      <c r="BK200" s="155">
        <f t="shared" si="39"/>
        <v>0</v>
      </c>
      <c r="BL200" s="17" t="s">
        <v>258</v>
      </c>
      <c r="BM200" s="154" t="s">
        <v>829</v>
      </c>
    </row>
    <row r="201" spans="2:65" s="1" customFormat="1" ht="24.25" customHeight="1">
      <c r="B201" s="141"/>
      <c r="C201" s="142" t="s">
        <v>526</v>
      </c>
      <c r="D201" s="142" t="s">
        <v>179</v>
      </c>
      <c r="E201" s="143" t="s">
        <v>1425</v>
      </c>
      <c r="F201" s="144" t="s">
        <v>1426</v>
      </c>
      <c r="G201" s="145" t="s">
        <v>1319</v>
      </c>
      <c r="H201" s="146">
        <v>86</v>
      </c>
      <c r="I201" s="147"/>
      <c r="J201" s="148">
        <f t="shared" si="30"/>
        <v>0</v>
      </c>
      <c r="K201" s="149"/>
      <c r="L201" s="32"/>
      <c r="M201" s="150" t="s">
        <v>1</v>
      </c>
      <c r="N201" s="151" t="s">
        <v>41</v>
      </c>
      <c r="P201" s="152">
        <f t="shared" si="31"/>
        <v>0</v>
      </c>
      <c r="Q201" s="152">
        <v>6.9999999999999999E-4</v>
      </c>
      <c r="R201" s="152">
        <f t="shared" si="32"/>
        <v>6.0199999999999997E-2</v>
      </c>
      <c r="S201" s="152">
        <v>0</v>
      </c>
      <c r="T201" s="153">
        <f t="shared" si="33"/>
        <v>0</v>
      </c>
      <c r="AR201" s="154" t="s">
        <v>258</v>
      </c>
      <c r="AT201" s="154" t="s">
        <v>179</v>
      </c>
      <c r="AU201" s="154" t="s">
        <v>118</v>
      </c>
      <c r="AY201" s="17" t="s">
        <v>177</v>
      </c>
      <c r="BE201" s="155">
        <f t="shared" si="34"/>
        <v>0</v>
      </c>
      <c r="BF201" s="155">
        <f t="shared" si="35"/>
        <v>0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7" t="s">
        <v>118</v>
      </c>
      <c r="BK201" s="155">
        <f t="shared" si="39"/>
        <v>0</v>
      </c>
      <c r="BL201" s="17" t="s">
        <v>258</v>
      </c>
      <c r="BM201" s="154" t="s">
        <v>839</v>
      </c>
    </row>
    <row r="202" spans="2:65" s="1" customFormat="1" ht="21.75" customHeight="1">
      <c r="B202" s="141"/>
      <c r="C202" s="142" t="s">
        <v>538</v>
      </c>
      <c r="D202" s="142" t="s">
        <v>179</v>
      </c>
      <c r="E202" s="143" t="s">
        <v>1427</v>
      </c>
      <c r="F202" s="144" t="s">
        <v>1428</v>
      </c>
      <c r="G202" s="145" t="s">
        <v>1319</v>
      </c>
      <c r="H202" s="146">
        <v>1</v>
      </c>
      <c r="I202" s="147"/>
      <c r="J202" s="148">
        <f t="shared" si="30"/>
        <v>0</v>
      </c>
      <c r="K202" s="149"/>
      <c r="L202" s="32"/>
      <c r="M202" s="150" t="s">
        <v>1</v>
      </c>
      <c r="N202" s="151" t="s">
        <v>41</v>
      </c>
      <c r="P202" s="152">
        <f t="shared" si="31"/>
        <v>0</v>
      </c>
      <c r="Q202" s="152">
        <v>3.6000000000000002E-4</v>
      </c>
      <c r="R202" s="152">
        <f t="shared" si="32"/>
        <v>3.6000000000000002E-4</v>
      </c>
      <c r="S202" s="152">
        <v>0</v>
      </c>
      <c r="T202" s="153">
        <f t="shared" si="33"/>
        <v>0</v>
      </c>
      <c r="AR202" s="154" t="s">
        <v>258</v>
      </c>
      <c r="AT202" s="154" t="s">
        <v>179</v>
      </c>
      <c r="AU202" s="154" t="s">
        <v>118</v>
      </c>
      <c r="AY202" s="17" t="s">
        <v>177</v>
      </c>
      <c r="BE202" s="155">
        <f t="shared" si="34"/>
        <v>0</v>
      </c>
      <c r="BF202" s="155">
        <f t="shared" si="35"/>
        <v>0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7" t="s">
        <v>118</v>
      </c>
      <c r="BK202" s="155">
        <f t="shared" si="39"/>
        <v>0</v>
      </c>
      <c r="BL202" s="17" t="s">
        <v>258</v>
      </c>
      <c r="BM202" s="154" t="s">
        <v>849</v>
      </c>
    </row>
    <row r="203" spans="2:65" s="1" customFormat="1" ht="21.75" customHeight="1">
      <c r="B203" s="141"/>
      <c r="C203" s="142" t="s">
        <v>543</v>
      </c>
      <c r="D203" s="142" t="s">
        <v>179</v>
      </c>
      <c r="E203" s="143" t="s">
        <v>1429</v>
      </c>
      <c r="F203" s="144" t="s">
        <v>1430</v>
      </c>
      <c r="G203" s="145" t="s">
        <v>1319</v>
      </c>
      <c r="H203" s="146">
        <v>1</v>
      </c>
      <c r="I203" s="147"/>
      <c r="J203" s="148">
        <f t="shared" si="30"/>
        <v>0</v>
      </c>
      <c r="K203" s="149"/>
      <c r="L203" s="32"/>
      <c r="M203" s="150" t="s">
        <v>1</v>
      </c>
      <c r="N203" s="151" t="s">
        <v>41</v>
      </c>
      <c r="P203" s="152">
        <f t="shared" si="31"/>
        <v>0</v>
      </c>
      <c r="Q203" s="152">
        <v>5.5999999999999995E-4</v>
      </c>
      <c r="R203" s="152">
        <f t="shared" si="32"/>
        <v>5.5999999999999995E-4</v>
      </c>
      <c r="S203" s="152">
        <v>0</v>
      </c>
      <c r="T203" s="153">
        <f t="shared" si="33"/>
        <v>0</v>
      </c>
      <c r="AR203" s="154" t="s">
        <v>258</v>
      </c>
      <c r="AT203" s="154" t="s">
        <v>179</v>
      </c>
      <c r="AU203" s="154" t="s">
        <v>118</v>
      </c>
      <c r="AY203" s="17" t="s">
        <v>177</v>
      </c>
      <c r="BE203" s="155">
        <f t="shared" si="34"/>
        <v>0</v>
      </c>
      <c r="BF203" s="155">
        <f t="shared" si="35"/>
        <v>0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7" t="s">
        <v>118</v>
      </c>
      <c r="BK203" s="155">
        <f t="shared" si="39"/>
        <v>0</v>
      </c>
      <c r="BL203" s="17" t="s">
        <v>258</v>
      </c>
      <c r="BM203" s="154" t="s">
        <v>858</v>
      </c>
    </row>
    <row r="204" spans="2:65" s="1" customFormat="1" ht="21.75" customHeight="1">
      <c r="B204" s="141"/>
      <c r="C204" s="142" t="s">
        <v>547</v>
      </c>
      <c r="D204" s="142" t="s">
        <v>179</v>
      </c>
      <c r="E204" s="143" t="s">
        <v>1431</v>
      </c>
      <c r="F204" s="144" t="s">
        <v>1432</v>
      </c>
      <c r="G204" s="145" t="s">
        <v>1319</v>
      </c>
      <c r="H204" s="146">
        <v>1</v>
      </c>
      <c r="I204" s="147"/>
      <c r="J204" s="148">
        <f t="shared" si="30"/>
        <v>0</v>
      </c>
      <c r="K204" s="149"/>
      <c r="L204" s="32"/>
      <c r="M204" s="150" t="s">
        <v>1</v>
      </c>
      <c r="N204" s="151" t="s">
        <v>41</v>
      </c>
      <c r="P204" s="152">
        <f t="shared" si="31"/>
        <v>0</v>
      </c>
      <c r="Q204" s="152">
        <v>1E-3</v>
      </c>
      <c r="R204" s="152">
        <f t="shared" si="32"/>
        <v>1E-3</v>
      </c>
      <c r="S204" s="152">
        <v>0</v>
      </c>
      <c r="T204" s="153">
        <f t="shared" si="33"/>
        <v>0</v>
      </c>
      <c r="AR204" s="154" t="s">
        <v>258</v>
      </c>
      <c r="AT204" s="154" t="s">
        <v>179</v>
      </c>
      <c r="AU204" s="154" t="s">
        <v>118</v>
      </c>
      <c r="AY204" s="17" t="s">
        <v>177</v>
      </c>
      <c r="BE204" s="155">
        <f t="shared" si="34"/>
        <v>0</v>
      </c>
      <c r="BF204" s="155">
        <f t="shared" si="35"/>
        <v>0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7" t="s">
        <v>118</v>
      </c>
      <c r="BK204" s="155">
        <f t="shared" si="39"/>
        <v>0</v>
      </c>
      <c r="BL204" s="17" t="s">
        <v>258</v>
      </c>
      <c r="BM204" s="154" t="s">
        <v>867</v>
      </c>
    </row>
    <row r="205" spans="2:65" s="1" customFormat="1" ht="24.25" customHeight="1">
      <c r="B205" s="141"/>
      <c r="C205" s="142" t="s">
        <v>555</v>
      </c>
      <c r="D205" s="142" t="s">
        <v>179</v>
      </c>
      <c r="E205" s="143" t="s">
        <v>1433</v>
      </c>
      <c r="F205" s="144" t="s">
        <v>1434</v>
      </c>
      <c r="G205" s="145" t="s">
        <v>1319</v>
      </c>
      <c r="H205" s="146">
        <v>1</v>
      </c>
      <c r="I205" s="147"/>
      <c r="J205" s="148">
        <f t="shared" si="30"/>
        <v>0</v>
      </c>
      <c r="K205" s="149"/>
      <c r="L205" s="32"/>
      <c r="M205" s="150" t="s">
        <v>1</v>
      </c>
      <c r="N205" s="151" t="s">
        <v>41</v>
      </c>
      <c r="P205" s="152">
        <f t="shared" si="31"/>
        <v>0</v>
      </c>
      <c r="Q205" s="152">
        <v>1.0200000000000001E-3</v>
      </c>
      <c r="R205" s="152">
        <f t="shared" si="32"/>
        <v>1.0200000000000001E-3</v>
      </c>
      <c r="S205" s="152">
        <v>0</v>
      </c>
      <c r="T205" s="153">
        <f t="shared" si="33"/>
        <v>0</v>
      </c>
      <c r="AR205" s="154" t="s">
        <v>258</v>
      </c>
      <c r="AT205" s="154" t="s">
        <v>179</v>
      </c>
      <c r="AU205" s="154" t="s">
        <v>118</v>
      </c>
      <c r="AY205" s="17" t="s">
        <v>177</v>
      </c>
      <c r="BE205" s="155">
        <f t="shared" si="34"/>
        <v>0</v>
      </c>
      <c r="BF205" s="155">
        <f t="shared" si="35"/>
        <v>0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7" t="s">
        <v>118</v>
      </c>
      <c r="BK205" s="155">
        <f t="shared" si="39"/>
        <v>0</v>
      </c>
      <c r="BL205" s="17" t="s">
        <v>258</v>
      </c>
      <c r="BM205" s="154" t="s">
        <v>874</v>
      </c>
    </row>
    <row r="206" spans="2:65" s="1" customFormat="1" ht="24.25" customHeight="1">
      <c r="B206" s="141"/>
      <c r="C206" s="142" t="s">
        <v>559</v>
      </c>
      <c r="D206" s="142" t="s">
        <v>179</v>
      </c>
      <c r="E206" s="143" t="s">
        <v>1435</v>
      </c>
      <c r="F206" s="144" t="s">
        <v>1436</v>
      </c>
      <c r="G206" s="145" t="s">
        <v>1319</v>
      </c>
      <c r="H206" s="146">
        <v>1</v>
      </c>
      <c r="I206" s="147"/>
      <c r="J206" s="148">
        <f t="shared" si="30"/>
        <v>0</v>
      </c>
      <c r="K206" s="149"/>
      <c r="L206" s="32"/>
      <c r="M206" s="150" t="s">
        <v>1</v>
      </c>
      <c r="N206" s="151" t="s">
        <v>41</v>
      </c>
      <c r="P206" s="152">
        <f t="shared" si="31"/>
        <v>0</v>
      </c>
      <c r="Q206" s="152">
        <v>2.1000000000000001E-4</v>
      </c>
      <c r="R206" s="152">
        <f t="shared" si="32"/>
        <v>2.1000000000000001E-4</v>
      </c>
      <c r="S206" s="152">
        <v>0</v>
      </c>
      <c r="T206" s="153">
        <f t="shared" si="33"/>
        <v>0</v>
      </c>
      <c r="AR206" s="154" t="s">
        <v>258</v>
      </c>
      <c r="AT206" s="154" t="s">
        <v>179</v>
      </c>
      <c r="AU206" s="154" t="s">
        <v>118</v>
      </c>
      <c r="AY206" s="17" t="s">
        <v>177</v>
      </c>
      <c r="BE206" s="155">
        <f t="shared" si="34"/>
        <v>0</v>
      </c>
      <c r="BF206" s="155">
        <f t="shared" si="35"/>
        <v>0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7" t="s">
        <v>118</v>
      </c>
      <c r="BK206" s="155">
        <f t="shared" si="39"/>
        <v>0</v>
      </c>
      <c r="BL206" s="17" t="s">
        <v>258</v>
      </c>
      <c r="BM206" s="154" t="s">
        <v>884</v>
      </c>
    </row>
    <row r="207" spans="2:65" s="1" customFormat="1" ht="21.75" customHeight="1">
      <c r="B207" s="141"/>
      <c r="C207" s="142" t="s">
        <v>563</v>
      </c>
      <c r="D207" s="142" t="s">
        <v>179</v>
      </c>
      <c r="E207" s="143" t="s">
        <v>1437</v>
      </c>
      <c r="F207" s="144" t="s">
        <v>1438</v>
      </c>
      <c r="G207" s="145" t="s">
        <v>1319</v>
      </c>
      <c r="H207" s="146">
        <v>2</v>
      </c>
      <c r="I207" s="147"/>
      <c r="J207" s="148">
        <f t="shared" si="30"/>
        <v>0</v>
      </c>
      <c r="K207" s="149"/>
      <c r="L207" s="32"/>
      <c r="M207" s="150" t="s">
        <v>1</v>
      </c>
      <c r="N207" s="151" t="s">
        <v>41</v>
      </c>
      <c r="P207" s="152">
        <f t="shared" si="31"/>
        <v>0</v>
      </c>
      <c r="Q207" s="152">
        <v>5.0000000000000001E-4</v>
      </c>
      <c r="R207" s="152">
        <f t="shared" si="32"/>
        <v>1E-3</v>
      </c>
      <c r="S207" s="152">
        <v>0</v>
      </c>
      <c r="T207" s="153">
        <f t="shared" si="33"/>
        <v>0</v>
      </c>
      <c r="AR207" s="154" t="s">
        <v>258</v>
      </c>
      <c r="AT207" s="154" t="s">
        <v>179</v>
      </c>
      <c r="AU207" s="154" t="s">
        <v>118</v>
      </c>
      <c r="AY207" s="17" t="s">
        <v>177</v>
      </c>
      <c r="BE207" s="155">
        <f t="shared" si="34"/>
        <v>0</v>
      </c>
      <c r="BF207" s="155">
        <f t="shared" si="35"/>
        <v>0</v>
      </c>
      <c r="BG207" s="155">
        <f t="shared" si="36"/>
        <v>0</v>
      </c>
      <c r="BH207" s="155">
        <f t="shared" si="37"/>
        <v>0</v>
      </c>
      <c r="BI207" s="155">
        <f t="shared" si="38"/>
        <v>0</v>
      </c>
      <c r="BJ207" s="17" t="s">
        <v>118</v>
      </c>
      <c r="BK207" s="155">
        <f t="shared" si="39"/>
        <v>0</v>
      </c>
      <c r="BL207" s="17" t="s">
        <v>258</v>
      </c>
      <c r="BM207" s="154" t="s">
        <v>890</v>
      </c>
    </row>
    <row r="208" spans="2:65" s="1" customFormat="1" ht="24.25" customHeight="1">
      <c r="B208" s="141"/>
      <c r="C208" s="142" t="s">
        <v>567</v>
      </c>
      <c r="D208" s="142" t="s">
        <v>179</v>
      </c>
      <c r="E208" s="143" t="s">
        <v>1439</v>
      </c>
      <c r="F208" s="144" t="s">
        <v>1440</v>
      </c>
      <c r="G208" s="145" t="s">
        <v>1319</v>
      </c>
      <c r="H208" s="146">
        <v>1</v>
      </c>
      <c r="I208" s="147"/>
      <c r="J208" s="148">
        <f t="shared" si="30"/>
        <v>0</v>
      </c>
      <c r="K208" s="149"/>
      <c r="L208" s="32"/>
      <c r="M208" s="150" t="s">
        <v>1</v>
      </c>
      <c r="N208" s="151" t="s">
        <v>41</v>
      </c>
      <c r="P208" s="152">
        <f t="shared" si="31"/>
        <v>0</v>
      </c>
      <c r="Q208" s="152">
        <v>1.4999999999999999E-4</v>
      </c>
      <c r="R208" s="152">
        <f t="shared" si="32"/>
        <v>1.4999999999999999E-4</v>
      </c>
      <c r="S208" s="152">
        <v>0</v>
      </c>
      <c r="T208" s="153">
        <f t="shared" si="33"/>
        <v>0</v>
      </c>
      <c r="AR208" s="154" t="s">
        <v>258</v>
      </c>
      <c r="AT208" s="154" t="s">
        <v>179</v>
      </c>
      <c r="AU208" s="154" t="s">
        <v>118</v>
      </c>
      <c r="AY208" s="17" t="s">
        <v>177</v>
      </c>
      <c r="BE208" s="155">
        <f t="shared" si="34"/>
        <v>0</v>
      </c>
      <c r="BF208" s="155">
        <f t="shared" si="35"/>
        <v>0</v>
      </c>
      <c r="BG208" s="155">
        <f t="shared" si="36"/>
        <v>0</v>
      </c>
      <c r="BH208" s="155">
        <f t="shared" si="37"/>
        <v>0</v>
      </c>
      <c r="BI208" s="155">
        <f t="shared" si="38"/>
        <v>0</v>
      </c>
      <c r="BJ208" s="17" t="s">
        <v>118</v>
      </c>
      <c r="BK208" s="155">
        <f t="shared" si="39"/>
        <v>0</v>
      </c>
      <c r="BL208" s="17" t="s">
        <v>258</v>
      </c>
      <c r="BM208" s="154" t="s">
        <v>900</v>
      </c>
    </row>
    <row r="209" spans="2:65" s="1" customFormat="1" ht="16.5" customHeight="1">
      <c r="B209" s="141"/>
      <c r="C209" s="142" t="s">
        <v>572</v>
      </c>
      <c r="D209" s="142" t="s">
        <v>179</v>
      </c>
      <c r="E209" s="143" t="s">
        <v>1441</v>
      </c>
      <c r="F209" s="144" t="s">
        <v>1442</v>
      </c>
      <c r="G209" s="145" t="s">
        <v>1319</v>
      </c>
      <c r="H209" s="146">
        <v>1</v>
      </c>
      <c r="I209" s="147"/>
      <c r="J209" s="148">
        <f t="shared" si="30"/>
        <v>0</v>
      </c>
      <c r="K209" s="149"/>
      <c r="L209" s="32"/>
      <c r="M209" s="150" t="s">
        <v>1</v>
      </c>
      <c r="N209" s="151" t="s">
        <v>41</v>
      </c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AR209" s="154" t="s">
        <v>258</v>
      </c>
      <c r="AT209" s="154" t="s">
        <v>179</v>
      </c>
      <c r="AU209" s="154" t="s">
        <v>118</v>
      </c>
      <c r="AY209" s="17" t="s">
        <v>177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7" t="s">
        <v>118</v>
      </c>
      <c r="BK209" s="155">
        <f t="shared" si="39"/>
        <v>0</v>
      </c>
      <c r="BL209" s="17" t="s">
        <v>258</v>
      </c>
      <c r="BM209" s="154" t="s">
        <v>909</v>
      </c>
    </row>
    <row r="210" spans="2:65" s="1" customFormat="1" ht="21.75" customHeight="1">
      <c r="B210" s="141"/>
      <c r="C210" s="187" t="s">
        <v>577</v>
      </c>
      <c r="D210" s="187" t="s">
        <v>478</v>
      </c>
      <c r="E210" s="188" t="s">
        <v>1443</v>
      </c>
      <c r="F210" s="189" t="s">
        <v>1444</v>
      </c>
      <c r="G210" s="190" t="s">
        <v>1319</v>
      </c>
      <c r="H210" s="191">
        <v>1</v>
      </c>
      <c r="I210" s="192"/>
      <c r="J210" s="193">
        <f t="shared" si="30"/>
        <v>0</v>
      </c>
      <c r="K210" s="194"/>
      <c r="L210" s="195"/>
      <c r="M210" s="196" t="s">
        <v>1</v>
      </c>
      <c r="N210" s="197" t="s">
        <v>41</v>
      </c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3">
        <f t="shared" si="33"/>
        <v>0</v>
      </c>
      <c r="AR210" s="154" t="s">
        <v>355</v>
      </c>
      <c r="AT210" s="154" t="s">
        <v>478</v>
      </c>
      <c r="AU210" s="154" t="s">
        <v>118</v>
      </c>
      <c r="AY210" s="17" t="s">
        <v>177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7" t="s">
        <v>118</v>
      </c>
      <c r="BK210" s="155">
        <f t="shared" si="39"/>
        <v>0</v>
      </c>
      <c r="BL210" s="17" t="s">
        <v>258</v>
      </c>
      <c r="BM210" s="154" t="s">
        <v>917</v>
      </c>
    </row>
    <row r="211" spans="2:65" s="1" customFormat="1" ht="16.5" customHeight="1">
      <c r="B211" s="141"/>
      <c r="C211" s="142" t="s">
        <v>582</v>
      </c>
      <c r="D211" s="142" t="s">
        <v>179</v>
      </c>
      <c r="E211" s="143" t="s">
        <v>1445</v>
      </c>
      <c r="F211" s="144" t="s">
        <v>1446</v>
      </c>
      <c r="G211" s="145" t="s">
        <v>1319</v>
      </c>
      <c r="H211" s="146">
        <v>2</v>
      </c>
      <c r="I211" s="147"/>
      <c r="J211" s="148">
        <f t="shared" si="30"/>
        <v>0</v>
      </c>
      <c r="K211" s="149"/>
      <c r="L211" s="32"/>
      <c r="M211" s="150" t="s">
        <v>1</v>
      </c>
      <c r="N211" s="151" t="s">
        <v>41</v>
      </c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3">
        <f t="shared" si="33"/>
        <v>0</v>
      </c>
      <c r="AR211" s="154" t="s">
        <v>258</v>
      </c>
      <c r="AT211" s="154" t="s">
        <v>179</v>
      </c>
      <c r="AU211" s="154" t="s">
        <v>118</v>
      </c>
      <c r="AY211" s="17" t="s">
        <v>177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7" t="s">
        <v>118</v>
      </c>
      <c r="BK211" s="155">
        <f t="shared" si="39"/>
        <v>0</v>
      </c>
      <c r="BL211" s="17" t="s">
        <v>258</v>
      </c>
      <c r="BM211" s="154" t="s">
        <v>925</v>
      </c>
    </row>
    <row r="212" spans="2:65" s="1" customFormat="1" ht="21.75" customHeight="1">
      <c r="B212" s="141"/>
      <c r="C212" s="187" t="s">
        <v>589</v>
      </c>
      <c r="D212" s="187" t="s">
        <v>478</v>
      </c>
      <c r="E212" s="188" t="s">
        <v>1447</v>
      </c>
      <c r="F212" s="189" t="s">
        <v>1448</v>
      </c>
      <c r="G212" s="190" t="s">
        <v>1319</v>
      </c>
      <c r="H212" s="191">
        <v>1</v>
      </c>
      <c r="I212" s="192"/>
      <c r="J212" s="193">
        <f t="shared" si="30"/>
        <v>0</v>
      </c>
      <c r="K212" s="194"/>
      <c r="L212" s="195"/>
      <c r="M212" s="196" t="s">
        <v>1</v>
      </c>
      <c r="N212" s="197" t="s">
        <v>41</v>
      </c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53">
        <f t="shared" si="33"/>
        <v>0</v>
      </c>
      <c r="AR212" s="154" t="s">
        <v>355</v>
      </c>
      <c r="AT212" s="154" t="s">
        <v>478</v>
      </c>
      <c r="AU212" s="154" t="s">
        <v>118</v>
      </c>
      <c r="AY212" s="17" t="s">
        <v>177</v>
      </c>
      <c r="BE212" s="155">
        <f t="shared" si="34"/>
        <v>0</v>
      </c>
      <c r="BF212" s="155">
        <f t="shared" si="35"/>
        <v>0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7" t="s">
        <v>118</v>
      </c>
      <c r="BK212" s="155">
        <f t="shared" si="39"/>
        <v>0</v>
      </c>
      <c r="BL212" s="17" t="s">
        <v>258</v>
      </c>
      <c r="BM212" s="154" t="s">
        <v>935</v>
      </c>
    </row>
    <row r="213" spans="2:65" s="1" customFormat="1" ht="24.25" customHeight="1">
      <c r="B213" s="141"/>
      <c r="C213" s="187" t="s">
        <v>593</v>
      </c>
      <c r="D213" s="187" t="s">
        <v>478</v>
      </c>
      <c r="E213" s="188" t="s">
        <v>1449</v>
      </c>
      <c r="F213" s="189" t="s">
        <v>1450</v>
      </c>
      <c r="G213" s="190" t="s">
        <v>1319</v>
      </c>
      <c r="H213" s="191">
        <v>1</v>
      </c>
      <c r="I213" s="192"/>
      <c r="J213" s="193">
        <f t="shared" si="30"/>
        <v>0</v>
      </c>
      <c r="K213" s="194"/>
      <c r="L213" s="195"/>
      <c r="M213" s="196" t="s">
        <v>1</v>
      </c>
      <c r="N213" s="197" t="s">
        <v>41</v>
      </c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53">
        <f t="shared" si="33"/>
        <v>0</v>
      </c>
      <c r="AR213" s="154" t="s">
        <v>355</v>
      </c>
      <c r="AT213" s="154" t="s">
        <v>478</v>
      </c>
      <c r="AU213" s="154" t="s">
        <v>118</v>
      </c>
      <c r="AY213" s="17" t="s">
        <v>177</v>
      </c>
      <c r="BE213" s="155">
        <f t="shared" si="34"/>
        <v>0</v>
      </c>
      <c r="BF213" s="155">
        <f t="shared" si="35"/>
        <v>0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7" t="s">
        <v>118</v>
      </c>
      <c r="BK213" s="155">
        <f t="shared" si="39"/>
        <v>0</v>
      </c>
      <c r="BL213" s="17" t="s">
        <v>258</v>
      </c>
      <c r="BM213" s="154" t="s">
        <v>944</v>
      </c>
    </row>
    <row r="214" spans="2:65" s="1" customFormat="1" ht="16.5" customHeight="1">
      <c r="B214" s="141"/>
      <c r="C214" s="142" t="s">
        <v>597</v>
      </c>
      <c r="D214" s="142" t="s">
        <v>179</v>
      </c>
      <c r="E214" s="143" t="s">
        <v>1451</v>
      </c>
      <c r="F214" s="144" t="s">
        <v>1452</v>
      </c>
      <c r="G214" s="145" t="s">
        <v>1319</v>
      </c>
      <c r="H214" s="146">
        <v>3</v>
      </c>
      <c r="I214" s="147"/>
      <c r="J214" s="148">
        <f t="shared" si="30"/>
        <v>0</v>
      </c>
      <c r="K214" s="149"/>
      <c r="L214" s="32"/>
      <c r="M214" s="150" t="s">
        <v>1</v>
      </c>
      <c r="N214" s="151" t="s">
        <v>41</v>
      </c>
      <c r="P214" s="152">
        <f t="shared" si="31"/>
        <v>0</v>
      </c>
      <c r="Q214" s="152">
        <v>0</v>
      </c>
      <c r="R214" s="152">
        <f t="shared" si="32"/>
        <v>0</v>
      </c>
      <c r="S214" s="152">
        <v>0</v>
      </c>
      <c r="T214" s="153">
        <f t="shared" si="33"/>
        <v>0</v>
      </c>
      <c r="AR214" s="154" t="s">
        <v>258</v>
      </c>
      <c r="AT214" s="154" t="s">
        <v>179</v>
      </c>
      <c r="AU214" s="154" t="s">
        <v>118</v>
      </c>
      <c r="AY214" s="17" t="s">
        <v>177</v>
      </c>
      <c r="BE214" s="155">
        <f t="shared" si="34"/>
        <v>0</v>
      </c>
      <c r="BF214" s="155">
        <f t="shared" si="35"/>
        <v>0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7" t="s">
        <v>118</v>
      </c>
      <c r="BK214" s="155">
        <f t="shared" si="39"/>
        <v>0</v>
      </c>
      <c r="BL214" s="17" t="s">
        <v>258</v>
      </c>
      <c r="BM214" s="154" t="s">
        <v>953</v>
      </c>
    </row>
    <row r="215" spans="2:65" s="1" customFormat="1" ht="21.75" customHeight="1">
      <c r="B215" s="141"/>
      <c r="C215" s="187" t="s">
        <v>601</v>
      </c>
      <c r="D215" s="187" t="s">
        <v>478</v>
      </c>
      <c r="E215" s="188" t="s">
        <v>1453</v>
      </c>
      <c r="F215" s="189" t="s">
        <v>1454</v>
      </c>
      <c r="G215" s="190" t="s">
        <v>1319</v>
      </c>
      <c r="H215" s="191">
        <v>2</v>
      </c>
      <c r="I215" s="192"/>
      <c r="J215" s="193">
        <f t="shared" si="30"/>
        <v>0</v>
      </c>
      <c r="K215" s="194"/>
      <c r="L215" s="195"/>
      <c r="M215" s="196" t="s">
        <v>1</v>
      </c>
      <c r="N215" s="197" t="s">
        <v>41</v>
      </c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53">
        <f t="shared" si="33"/>
        <v>0</v>
      </c>
      <c r="AR215" s="154" t="s">
        <v>355</v>
      </c>
      <c r="AT215" s="154" t="s">
        <v>478</v>
      </c>
      <c r="AU215" s="154" t="s">
        <v>118</v>
      </c>
      <c r="AY215" s="17" t="s">
        <v>177</v>
      </c>
      <c r="BE215" s="155">
        <f t="shared" si="34"/>
        <v>0</v>
      </c>
      <c r="BF215" s="155">
        <f t="shared" si="35"/>
        <v>0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7" t="s">
        <v>118</v>
      </c>
      <c r="BK215" s="155">
        <f t="shared" si="39"/>
        <v>0</v>
      </c>
      <c r="BL215" s="17" t="s">
        <v>258</v>
      </c>
      <c r="BM215" s="154" t="s">
        <v>963</v>
      </c>
    </row>
    <row r="216" spans="2:65" s="1" customFormat="1" ht="16.5" customHeight="1">
      <c r="B216" s="141"/>
      <c r="C216" s="187" t="s">
        <v>605</v>
      </c>
      <c r="D216" s="187" t="s">
        <v>478</v>
      </c>
      <c r="E216" s="188" t="s">
        <v>1455</v>
      </c>
      <c r="F216" s="189" t="s">
        <v>1456</v>
      </c>
      <c r="G216" s="190" t="s">
        <v>1319</v>
      </c>
      <c r="H216" s="191">
        <v>1</v>
      </c>
      <c r="I216" s="192"/>
      <c r="J216" s="193">
        <f t="shared" si="30"/>
        <v>0</v>
      </c>
      <c r="K216" s="194"/>
      <c r="L216" s="195"/>
      <c r="M216" s="196" t="s">
        <v>1</v>
      </c>
      <c r="N216" s="197" t="s">
        <v>41</v>
      </c>
      <c r="P216" s="152">
        <f t="shared" si="31"/>
        <v>0</v>
      </c>
      <c r="Q216" s="152">
        <v>0</v>
      </c>
      <c r="R216" s="152">
        <f t="shared" si="32"/>
        <v>0</v>
      </c>
      <c r="S216" s="152">
        <v>0</v>
      </c>
      <c r="T216" s="153">
        <f t="shared" si="33"/>
        <v>0</v>
      </c>
      <c r="AR216" s="154" t="s">
        <v>355</v>
      </c>
      <c r="AT216" s="154" t="s">
        <v>478</v>
      </c>
      <c r="AU216" s="154" t="s">
        <v>118</v>
      </c>
      <c r="AY216" s="17" t="s">
        <v>177</v>
      </c>
      <c r="BE216" s="155">
        <f t="shared" si="34"/>
        <v>0</v>
      </c>
      <c r="BF216" s="155">
        <f t="shared" si="35"/>
        <v>0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7" t="s">
        <v>118</v>
      </c>
      <c r="BK216" s="155">
        <f t="shared" si="39"/>
        <v>0</v>
      </c>
      <c r="BL216" s="17" t="s">
        <v>258</v>
      </c>
      <c r="BM216" s="154" t="s">
        <v>975</v>
      </c>
    </row>
    <row r="217" spans="2:65" s="1" customFormat="1" ht="16.5" customHeight="1">
      <c r="B217" s="141"/>
      <c r="C217" s="142" t="s">
        <v>611</v>
      </c>
      <c r="D217" s="142" t="s">
        <v>179</v>
      </c>
      <c r="E217" s="143" t="s">
        <v>1457</v>
      </c>
      <c r="F217" s="144" t="s">
        <v>1458</v>
      </c>
      <c r="G217" s="145" t="s">
        <v>1319</v>
      </c>
      <c r="H217" s="146">
        <v>1</v>
      </c>
      <c r="I217" s="147"/>
      <c r="J217" s="148">
        <f t="shared" si="30"/>
        <v>0</v>
      </c>
      <c r="K217" s="149"/>
      <c r="L217" s="32"/>
      <c r="M217" s="150" t="s">
        <v>1</v>
      </c>
      <c r="N217" s="151" t="s">
        <v>41</v>
      </c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53">
        <f t="shared" si="33"/>
        <v>0</v>
      </c>
      <c r="AR217" s="154" t="s">
        <v>258</v>
      </c>
      <c r="AT217" s="154" t="s">
        <v>179</v>
      </c>
      <c r="AU217" s="154" t="s">
        <v>118</v>
      </c>
      <c r="AY217" s="17" t="s">
        <v>177</v>
      </c>
      <c r="BE217" s="155">
        <f t="shared" si="34"/>
        <v>0</v>
      </c>
      <c r="BF217" s="155">
        <f t="shared" si="35"/>
        <v>0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7" t="s">
        <v>118</v>
      </c>
      <c r="BK217" s="155">
        <f t="shared" si="39"/>
        <v>0</v>
      </c>
      <c r="BL217" s="17" t="s">
        <v>258</v>
      </c>
      <c r="BM217" s="154" t="s">
        <v>985</v>
      </c>
    </row>
    <row r="218" spans="2:65" s="1" customFormat="1" ht="21.75" customHeight="1">
      <c r="B218" s="141"/>
      <c r="C218" s="187" t="s">
        <v>615</v>
      </c>
      <c r="D218" s="187" t="s">
        <v>478</v>
      </c>
      <c r="E218" s="188" t="s">
        <v>1459</v>
      </c>
      <c r="F218" s="189" t="s">
        <v>1460</v>
      </c>
      <c r="G218" s="190" t="s">
        <v>1319</v>
      </c>
      <c r="H218" s="191">
        <v>1</v>
      </c>
      <c r="I218" s="192"/>
      <c r="J218" s="193">
        <f t="shared" si="30"/>
        <v>0</v>
      </c>
      <c r="K218" s="194"/>
      <c r="L218" s="195"/>
      <c r="M218" s="196" t="s">
        <v>1</v>
      </c>
      <c r="N218" s="197" t="s">
        <v>41</v>
      </c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3">
        <f t="shared" si="33"/>
        <v>0</v>
      </c>
      <c r="AR218" s="154" t="s">
        <v>355</v>
      </c>
      <c r="AT218" s="154" t="s">
        <v>478</v>
      </c>
      <c r="AU218" s="154" t="s">
        <v>118</v>
      </c>
      <c r="AY218" s="17" t="s">
        <v>177</v>
      </c>
      <c r="BE218" s="155">
        <f t="shared" si="34"/>
        <v>0</v>
      </c>
      <c r="BF218" s="155">
        <f t="shared" si="35"/>
        <v>0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7" t="s">
        <v>118</v>
      </c>
      <c r="BK218" s="155">
        <f t="shared" si="39"/>
        <v>0</v>
      </c>
      <c r="BL218" s="17" t="s">
        <v>258</v>
      </c>
      <c r="BM218" s="154" t="s">
        <v>996</v>
      </c>
    </row>
    <row r="219" spans="2:65" s="1" customFormat="1" ht="24.25" customHeight="1">
      <c r="B219" s="141"/>
      <c r="C219" s="142" t="s">
        <v>619</v>
      </c>
      <c r="D219" s="142" t="s">
        <v>179</v>
      </c>
      <c r="E219" s="143" t="s">
        <v>1461</v>
      </c>
      <c r="F219" s="144" t="s">
        <v>1462</v>
      </c>
      <c r="G219" s="145" t="s">
        <v>1463</v>
      </c>
      <c r="H219" s="146">
        <v>1</v>
      </c>
      <c r="I219" s="147"/>
      <c r="J219" s="148">
        <f t="shared" si="30"/>
        <v>0</v>
      </c>
      <c r="K219" s="149"/>
      <c r="L219" s="32"/>
      <c r="M219" s="150" t="s">
        <v>1</v>
      </c>
      <c r="N219" s="151" t="s">
        <v>41</v>
      </c>
      <c r="P219" s="152">
        <f t="shared" si="31"/>
        <v>0</v>
      </c>
      <c r="Q219" s="152">
        <v>3.0159999999999999E-2</v>
      </c>
      <c r="R219" s="152">
        <f t="shared" si="32"/>
        <v>3.0159999999999999E-2</v>
      </c>
      <c r="S219" s="152">
        <v>0</v>
      </c>
      <c r="T219" s="153">
        <f t="shared" si="33"/>
        <v>0</v>
      </c>
      <c r="AR219" s="154" t="s">
        <v>258</v>
      </c>
      <c r="AT219" s="154" t="s">
        <v>179</v>
      </c>
      <c r="AU219" s="154" t="s">
        <v>118</v>
      </c>
      <c r="AY219" s="17" t="s">
        <v>177</v>
      </c>
      <c r="BE219" s="155">
        <f t="shared" si="34"/>
        <v>0</v>
      </c>
      <c r="BF219" s="155">
        <f t="shared" si="35"/>
        <v>0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7" t="s">
        <v>118</v>
      </c>
      <c r="BK219" s="155">
        <f t="shared" si="39"/>
        <v>0</v>
      </c>
      <c r="BL219" s="17" t="s">
        <v>258</v>
      </c>
      <c r="BM219" s="154" t="s">
        <v>1005</v>
      </c>
    </row>
    <row r="220" spans="2:65" s="1" customFormat="1" ht="21.75" customHeight="1">
      <c r="B220" s="141"/>
      <c r="C220" s="142" t="s">
        <v>623</v>
      </c>
      <c r="D220" s="142" t="s">
        <v>179</v>
      </c>
      <c r="E220" s="143" t="s">
        <v>1464</v>
      </c>
      <c r="F220" s="144" t="s">
        <v>1465</v>
      </c>
      <c r="G220" s="145" t="s">
        <v>401</v>
      </c>
      <c r="H220" s="146">
        <v>429</v>
      </c>
      <c r="I220" s="147"/>
      <c r="J220" s="148">
        <f t="shared" si="30"/>
        <v>0</v>
      </c>
      <c r="K220" s="149"/>
      <c r="L220" s="32"/>
      <c r="M220" s="150" t="s">
        <v>1</v>
      </c>
      <c r="N220" s="151" t="s">
        <v>41</v>
      </c>
      <c r="P220" s="152">
        <f t="shared" si="31"/>
        <v>0</v>
      </c>
      <c r="Q220" s="152">
        <v>1.7000000000000001E-4</v>
      </c>
      <c r="R220" s="152">
        <f t="shared" si="32"/>
        <v>7.2930000000000009E-2</v>
      </c>
      <c r="S220" s="152">
        <v>0</v>
      </c>
      <c r="T220" s="153">
        <f t="shared" si="33"/>
        <v>0</v>
      </c>
      <c r="AR220" s="154" t="s">
        <v>258</v>
      </c>
      <c r="AT220" s="154" t="s">
        <v>179</v>
      </c>
      <c r="AU220" s="154" t="s">
        <v>118</v>
      </c>
      <c r="AY220" s="17" t="s">
        <v>177</v>
      </c>
      <c r="BE220" s="155">
        <f t="shared" si="34"/>
        <v>0</v>
      </c>
      <c r="BF220" s="155">
        <f t="shared" si="35"/>
        <v>0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7" t="s">
        <v>118</v>
      </c>
      <c r="BK220" s="155">
        <f t="shared" si="39"/>
        <v>0</v>
      </c>
      <c r="BL220" s="17" t="s">
        <v>258</v>
      </c>
      <c r="BM220" s="154" t="s">
        <v>1017</v>
      </c>
    </row>
    <row r="221" spans="2:65" s="1" customFormat="1" ht="21.75" customHeight="1">
      <c r="B221" s="141"/>
      <c r="C221" s="142" t="s">
        <v>628</v>
      </c>
      <c r="D221" s="142" t="s">
        <v>179</v>
      </c>
      <c r="E221" s="143" t="s">
        <v>1466</v>
      </c>
      <c r="F221" s="144" t="s">
        <v>1467</v>
      </c>
      <c r="G221" s="145" t="s">
        <v>401</v>
      </c>
      <c r="H221" s="146">
        <v>429</v>
      </c>
      <c r="I221" s="147"/>
      <c r="J221" s="148">
        <f t="shared" si="30"/>
        <v>0</v>
      </c>
      <c r="K221" s="149"/>
      <c r="L221" s="32"/>
      <c r="M221" s="150" t="s">
        <v>1</v>
      </c>
      <c r="N221" s="151" t="s">
        <v>41</v>
      </c>
      <c r="P221" s="152">
        <f t="shared" si="31"/>
        <v>0</v>
      </c>
      <c r="Q221" s="152">
        <v>0</v>
      </c>
      <c r="R221" s="152">
        <f t="shared" si="32"/>
        <v>0</v>
      </c>
      <c r="S221" s="152">
        <v>0</v>
      </c>
      <c r="T221" s="153">
        <f t="shared" si="33"/>
        <v>0</v>
      </c>
      <c r="AR221" s="154" t="s">
        <v>258</v>
      </c>
      <c r="AT221" s="154" t="s">
        <v>179</v>
      </c>
      <c r="AU221" s="154" t="s">
        <v>118</v>
      </c>
      <c r="AY221" s="17" t="s">
        <v>177</v>
      </c>
      <c r="BE221" s="155">
        <f t="shared" si="34"/>
        <v>0</v>
      </c>
      <c r="BF221" s="155">
        <f t="shared" si="35"/>
        <v>0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7" t="s">
        <v>118</v>
      </c>
      <c r="BK221" s="155">
        <f t="shared" si="39"/>
        <v>0</v>
      </c>
      <c r="BL221" s="17" t="s">
        <v>258</v>
      </c>
      <c r="BM221" s="154" t="s">
        <v>1027</v>
      </c>
    </row>
    <row r="222" spans="2:65" s="1" customFormat="1" ht="24.25" customHeight="1">
      <c r="B222" s="141"/>
      <c r="C222" s="142" t="s">
        <v>633</v>
      </c>
      <c r="D222" s="142" t="s">
        <v>179</v>
      </c>
      <c r="E222" s="143" t="s">
        <v>1468</v>
      </c>
      <c r="F222" s="144" t="s">
        <v>1469</v>
      </c>
      <c r="G222" s="145" t="s">
        <v>809</v>
      </c>
      <c r="H222" s="147"/>
      <c r="I222" s="147"/>
      <c r="J222" s="148">
        <f t="shared" si="30"/>
        <v>0</v>
      </c>
      <c r="K222" s="149"/>
      <c r="L222" s="32"/>
      <c r="M222" s="150" t="s">
        <v>1</v>
      </c>
      <c r="N222" s="151" t="s">
        <v>41</v>
      </c>
      <c r="P222" s="152">
        <f t="shared" si="31"/>
        <v>0</v>
      </c>
      <c r="Q222" s="152">
        <v>0</v>
      </c>
      <c r="R222" s="152">
        <f t="shared" si="32"/>
        <v>0</v>
      </c>
      <c r="S222" s="152">
        <v>0</v>
      </c>
      <c r="T222" s="153">
        <f t="shared" si="33"/>
        <v>0</v>
      </c>
      <c r="AR222" s="154" t="s">
        <v>258</v>
      </c>
      <c r="AT222" s="154" t="s">
        <v>179</v>
      </c>
      <c r="AU222" s="154" t="s">
        <v>118</v>
      </c>
      <c r="AY222" s="17" t="s">
        <v>177</v>
      </c>
      <c r="BE222" s="155">
        <f t="shared" si="34"/>
        <v>0</v>
      </c>
      <c r="BF222" s="155">
        <f t="shared" si="35"/>
        <v>0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7" t="s">
        <v>118</v>
      </c>
      <c r="BK222" s="155">
        <f t="shared" si="39"/>
        <v>0</v>
      </c>
      <c r="BL222" s="17" t="s">
        <v>258</v>
      </c>
      <c r="BM222" s="154" t="s">
        <v>1037</v>
      </c>
    </row>
    <row r="223" spans="2:65" s="11" customFormat="1" ht="22.75" customHeight="1">
      <c r="B223" s="130"/>
      <c r="D223" s="131" t="s">
        <v>74</v>
      </c>
      <c r="E223" s="139" t="s">
        <v>1470</v>
      </c>
      <c r="F223" s="139" t="s">
        <v>1471</v>
      </c>
      <c r="I223" s="133"/>
      <c r="J223" s="140">
        <f>BK223</f>
        <v>0</v>
      </c>
      <c r="L223" s="130"/>
      <c r="M223" s="134"/>
      <c r="P223" s="135">
        <f>SUM(P224:P229)</f>
        <v>0</v>
      </c>
      <c r="R223" s="135">
        <f>SUM(R224:R229)</f>
        <v>1.3019999999999999E-2</v>
      </c>
      <c r="T223" s="136">
        <f>SUM(T224:T229)</f>
        <v>0</v>
      </c>
      <c r="AR223" s="131" t="s">
        <v>118</v>
      </c>
      <c r="AT223" s="137" t="s">
        <v>74</v>
      </c>
      <c r="AU223" s="137" t="s">
        <v>83</v>
      </c>
      <c r="AY223" s="131" t="s">
        <v>177</v>
      </c>
      <c r="BK223" s="138">
        <f>SUM(BK224:BK229)</f>
        <v>0</v>
      </c>
    </row>
    <row r="224" spans="2:65" s="1" customFormat="1" ht="16.5" customHeight="1">
      <c r="B224" s="141"/>
      <c r="C224" s="142" t="s">
        <v>639</v>
      </c>
      <c r="D224" s="142" t="s">
        <v>179</v>
      </c>
      <c r="E224" s="143" t="s">
        <v>1472</v>
      </c>
      <c r="F224" s="144" t="s">
        <v>1473</v>
      </c>
      <c r="G224" s="145" t="s">
        <v>1463</v>
      </c>
      <c r="H224" s="146">
        <v>1</v>
      </c>
      <c r="I224" s="147"/>
      <c r="J224" s="148">
        <f t="shared" ref="J224:J229" si="40">ROUND(I224*H224,2)</f>
        <v>0</v>
      </c>
      <c r="K224" s="149"/>
      <c r="L224" s="32"/>
      <c r="M224" s="150" t="s">
        <v>1</v>
      </c>
      <c r="N224" s="151" t="s">
        <v>41</v>
      </c>
      <c r="P224" s="152">
        <f t="shared" ref="P224:P229" si="41">O224*H224</f>
        <v>0</v>
      </c>
      <c r="Q224" s="152">
        <v>3.0000000000000001E-3</v>
      </c>
      <c r="R224" s="152">
        <f t="shared" ref="R224:R229" si="42">Q224*H224</f>
        <v>3.0000000000000001E-3</v>
      </c>
      <c r="S224" s="152">
        <v>0</v>
      </c>
      <c r="T224" s="153">
        <f t="shared" ref="T224:T229" si="43">S224*H224</f>
        <v>0</v>
      </c>
      <c r="AR224" s="154" t="s">
        <v>258</v>
      </c>
      <c r="AT224" s="154" t="s">
        <v>179</v>
      </c>
      <c r="AU224" s="154" t="s">
        <v>118</v>
      </c>
      <c r="AY224" s="17" t="s">
        <v>177</v>
      </c>
      <c r="BE224" s="155">
        <f t="shared" ref="BE224:BE229" si="44">IF(N224="základná",J224,0)</f>
        <v>0</v>
      </c>
      <c r="BF224" s="155">
        <f t="shared" ref="BF224:BF229" si="45">IF(N224="znížená",J224,0)</f>
        <v>0</v>
      </c>
      <c r="BG224" s="155">
        <f t="shared" ref="BG224:BG229" si="46">IF(N224="zákl. prenesená",J224,0)</f>
        <v>0</v>
      </c>
      <c r="BH224" s="155">
        <f t="shared" ref="BH224:BH229" si="47">IF(N224="zníž. prenesená",J224,0)</f>
        <v>0</v>
      </c>
      <c r="BI224" s="155">
        <f t="shared" ref="BI224:BI229" si="48">IF(N224="nulová",J224,0)</f>
        <v>0</v>
      </c>
      <c r="BJ224" s="17" t="s">
        <v>118</v>
      </c>
      <c r="BK224" s="155">
        <f t="shared" ref="BK224:BK229" si="49">ROUND(I224*H224,2)</f>
        <v>0</v>
      </c>
      <c r="BL224" s="17" t="s">
        <v>258</v>
      </c>
      <c r="BM224" s="154" t="s">
        <v>1046</v>
      </c>
    </row>
    <row r="225" spans="2:65" s="1" customFormat="1" ht="16.5" customHeight="1">
      <c r="B225" s="141"/>
      <c r="C225" s="187" t="s">
        <v>643</v>
      </c>
      <c r="D225" s="187" t="s">
        <v>478</v>
      </c>
      <c r="E225" s="188" t="s">
        <v>1474</v>
      </c>
      <c r="F225" s="189" t="s">
        <v>1475</v>
      </c>
      <c r="G225" s="190" t="s">
        <v>1319</v>
      </c>
      <c r="H225" s="191">
        <v>1</v>
      </c>
      <c r="I225" s="192"/>
      <c r="J225" s="193">
        <f t="shared" si="40"/>
        <v>0</v>
      </c>
      <c r="K225" s="194"/>
      <c r="L225" s="195"/>
      <c r="M225" s="196" t="s">
        <v>1</v>
      </c>
      <c r="N225" s="197" t="s">
        <v>41</v>
      </c>
      <c r="P225" s="152">
        <f t="shared" si="41"/>
        <v>0</v>
      </c>
      <c r="Q225" s="152">
        <v>0</v>
      </c>
      <c r="R225" s="152">
        <f t="shared" si="42"/>
        <v>0</v>
      </c>
      <c r="S225" s="152">
        <v>0</v>
      </c>
      <c r="T225" s="153">
        <f t="shared" si="43"/>
        <v>0</v>
      </c>
      <c r="AR225" s="154" t="s">
        <v>355</v>
      </c>
      <c r="AT225" s="154" t="s">
        <v>478</v>
      </c>
      <c r="AU225" s="154" t="s">
        <v>118</v>
      </c>
      <c r="AY225" s="17" t="s">
        <v>177</v>
      </c>
      <c r="BE225" s="155">
        <f t="shared" si="44"/>
        <v>0</v>
      </c>
      <c r="BF225" s="155">
        <f t="shared" si="45"/>
        <v>0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7" t="s">
        <v>118</v>
      </c>
      <c r="BK225" s="155">
        <f t="shared" si="49"/>
        <v>0</v>
      </c>
      <c r="BL225" s="17" t="s">
        <v>258</v>
      </c>
      <c r="BM225" s="154" t="s">
        <v>1056</v>
      </c>
    </row>
    <row r="226" spans="2:65" s="1" customFormat="1" ht="16.5" customHeight="1">
      <c r="B226" s="141"/>
      <c r="C226" s="142" t="s">
        <v>647</v>
      </c>
      <c r="D226" s="142" t="s">
        <v>179</v>
      </c>
      <c r="E226" s="143" t="s">
        <v>1476</v>
      </c>
      <c r="F226" s="144" t="s">
        <v>1477</v>
      </c>
      <c r="G226" s="145" t="s">
        <v>1463</v>
      </c>
      <c r="H226" s="146">
        <v>1</v>
      </c>
      <c r="I226" s="147"/>
      <c r="J226" s="148">
        <f t="shared" si="40"/>
        <v>0</v>
      </c>
      <c r="K226" s="149"/>
      <c r="L226" s="32"/>
      <c r="M226" s="150" t="s">
        <v>1</v>
      </c>
      <c r="N226" s="151" t="s">
        <v>41</v>
      </c>
      <c r="P226" s="152">
        <f t="shared" si="41"/>
        <v>0</v>
      </c>
      <c r="Q226" s="152">
        <v>0</v>
      </c>
      <c r="R226" s="152">
        <f t="shared" si="42"/>
        <v>0</v>
      </c>
      <c r="S226" s="152">
        <v>0</v>
      </c>
      <c r="T226" s="153">
        <f t="shared" si="43"/>
        <v>0</v>
      </c>
      <c r="AR226" s="154" t="s">
        <v>258</v>
      </c>
      <c r="AT226" s="154" t="s">
        <v>179</v>
      </c>
      <c r="AU226" s="154" t="s">
        <v>118</v>
      </c>
      <c r="AY226" s="17" t="s">
        <v>177</v>
      </c>
      <c r="BE226" s="155">
        <f t="shared" si="44"/>
        <v>0</v>
      </c>
      <c r="BF226" s="155">
        <f t="shared" si="45"/>
        <v>0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7" t="s">
        <v>118</v>
      </c>
      <c r="BK226" s="155">
        <f t="shared" si="49"/>
        <v>0</v>
      </c>
      <c r="BL226" s="17" t="s">
        <v>258</v>
      </c>
      <c r="BM226" s="154" t="s">
        <v>1065</v>
      </c>
    </row>
    <row r="227" spans="2:65" s="1" customFormat="1" ht="16.5" customHeight="1">
      <c r="B227" s="141"/>
      <c r="C227" s="187" t="s">
        <v>651</v>
      </c>
      <c r="D227" s="187" t="s">
        <v>478</v>
      </c>
      <c r="E227" s="188" t="s">
        <v>1478</v>
      </c>
      <c r="F227" s="189" t="s">
        <v>1479</v>
      </c>
      <c r="G227" s="190" t="s">
        <v>1319</v>
      </c>
      <c r="H227" s="191">
        <v>1</v>
      </c>
      <c r="I227" s="192"/>
      <c r="J227" s="193">
        <f t="shared" si="40"/>
        <v>0</v>
      </c>
      <c r="K227" s="194"/>
      <c r="L227" s="195"/>
      <c r="M227" s="196" t="s">
        <v>1</v>
      </c>
      <c r="N227" s="197" t="s">
        <v>41</v>
      </c>
      <c r="P227" s="152">
        <f t="shared" si="41"/>
        <v>0</v>
      </c>
      <c r="Q227" s="152">
        <v>0</v>
      </c>
      <c r="R227" s="152">
        <f t="shared" si="42"/>
        <v>0</v>
      </c>
      <c r="S227" s="152">
        <v>0</v>
      </c>
      <c r="T227" s="153">
        <f t="shared" si="43"/>
        <v>0</v>
      </c>
      <c r="AR227" s="154" t="s">
        <v>355</v>
      </c>
      <c r="AT227" s="154" t="s">
        <v>478</v>
      </c>
      <c r="AU227" s="154" t="s">
        <v>118</v>
      </c>
      <c r="AY227" s="17" t="s">
        <v>177</v>
      </c>
      <c r="BE227" s="155">
        <f t="shared" si="44"/>
        <v>0</v>
      </c>
      <c r="BF227" s="155">
        <f t="shared" si="45"/>
        <v>0</v>
      </c>
      <c r="BG227" s="155">
        <f t="shared" si="46"/>
        <v>0</v>
      </c>
      <c r="BH227" s="155">
        <f t="shared" si="47"/>
        <v>0</v>
      </c>
      <c r="BI227" s="155">
        <f t="shared" si="48"/>
        <v>0</v>
      </c>
      <c r="BJ227" s="17" t="s">
        <v>118</v>
      </c>
      <c r="BK227" s="155">
        <f t="shared" si="49"/>
        <v>0</v>
      </c>
      <c r="BL227" s="17" t="s">
        <v>258</v>
      </c>
      <c r="BM227" s="154" t="s">
        <v>1075</v>
      </c>
    </row>
    <row r="228" spans="2:65" s="1" customFormat="1" ht="24.25" customHeight="1">
      <c r="B228" s="141"/>
      <c r="C228" s="187" t="s">
        <v>656</v>
      </c>
      <c r="D228" s="187" t="s">
        <v>478</v>
      </c>
      <c r="E228" s="188" t="s">
        <v>1480</v>
      </c>
      <c r="F228" s="189" t="s">
        <v>1481</v>
      </c>
      <c r="G228" s="190" t="s">
        <v>1319</v>
      </c>
      <c r="H228" s="191">
        <v>1</v>
      </c>
      <c r="I228" s="192"/>
      <c r="J228" s="193">
        <f t="shared" si="40"/>
        <v>0</v>
      </c>
      <c r="K228" s="194"/>
      <c r="L228" s="195"/>
      <c r="M228" s="196" t="s">
        <v>1</v>
      </c>
      <c r="N228" s="197" t="s">
        <v>41</v>
      </c>
      <c r="P228" s="152">
        <f t="shared" si="41"/>
        <v>0</v>
      </c>
      <c r="Q228" s="152">
        <v>7.4999999999999997E-3</v>
      </c>
      <c r="R228" s="152">
        <f t="shared" si="42"/>
        <v>7.4999999999999997E-3</v>
      </c>
      <c r="S228" s="152">
        <v>0</v>
      </c>
      <c r="T228" s="153">
        <f t="shared" si="43"/>
        <v>0</v>
      </c>
      <c r="AR228" s="154" t="s">
        <v>355</v>
      </c>
      <c r="AT228" s="154" t="s">
        <v>478</v>
      </c>
      <c r="AU228" s="154" t="s">
        <v>118</v>
      </c>
      <c r="AY228" s="17" t="s">
        <v>177</v>
      </c>
      <c r="BE228" s="155">
        <f t="shared" si="44"/>
        <v>0</v>
      </c>
      <c r="BF228" s="155">
        <f t="shared" si="45"/>
        <v>0</v>
      </c>
      <c r="BG228" s="155">
        <f t="shared" si="46"/>
        <v>0</v>
      </c>
      <c r="BH228" s="155">
        <f t="shared" si="47"/>
        <v>0</v>
      </c>
      <c r="BI228" s="155">
        <f t="shared" si="48"/>
        <v>0</v>
      </c>
      <c r="BJ228" s="17" t="s">
        <v>118</v>
      </c>
      <c r="BK228" s="155">
        <f t="shared" si="49"/>
        <v>0</v>
      </c>
      <c r="BL228" s="17" t="s">
        <v>258</v>
      </c>
      <c r="BM228" s="154" t="s">
        <v>1085</v>
      </c>
    </row>
    <row r="229" spans="2:65" s="1" customFormat="1" ht="24.25" customHeight="1">
      <c r="B229" s="141"/>
      <c r="C229" s="142" t="s">
        <v>661</v>
      </c>
      <c r="D229" s="142" t="s">
        <v>179</v>
      </c>
      <c r="E229" s="143" t="s">
        <v>1482</v>
      </c>
      <c r="F229" s="144" t="s">
        <v>1483</v>
      </c>
      <c r="G229" s="145" t="s">
        <v>1319</v>
      </c>
      <c r="H229" s="146">
        <v>1</v>
      </c>
      <c r="I229" s="147"/>
      <c r="J229" s="148">
        <f t="shared" si="40"/>
        <v>0</v>
      </c>
      <c r="K229" s="149"/>
      <c r="L229" s="32"/>
      <c r="M229" s="150" t="s">
        <v>1</v>
      </c>
      <c r="N229" s="151" t="s">
        <v>41</v>
      </c>
      <c r="P229" s="152">
        <f t="shared" si="41"/>
        <v>0</v>
      </c>
      <c r="Q229" s="152">
        <v>2.5200000000000001E-3</v>
      </c>
      <c r="R229" s="152">
        <f t="shared" si="42"/>
        <v>2.5200000000000001E-3</v>
      </c>
      <c r="S229" s="152">
        <v>0</v>
      </c>
      <c r="T229" s="153">
        <f t="shared" si="43"/>
        <v>0</v>
      </c>
      <c r="AR229" s="154" t="s">
        <v>258</v>
      </c>
      <c r="AT229" s="154" t="s">
        <v>179</v>
      </c>
      <c r="AU229" s="154" t="s">
        <v>118</v>
      </c>
      <c r="AY229" s="17" t="s">
        <v>177</v>
      </c>
      <c r="BE229" s="155">
        <f t="shared" si="44"/>
        <v>0</v>
      </c>
      <c r="BF229" s="155">
        <f t="shared" si="45"/>
        <v>0</v>
      </c>
      <c r="BG229" s="155">
        <f t="shared" si="46"/>
        <v>0</v>
      </c>
      <c r="BH229" s="155">
        <f t="shared" si="47"/>
        <v>0</v>
      </c>
      <c r="BI229" s="155">
        <f t="shared" si="48"/>
        <v>0</v>
      </c>
      <c r="BJ229" s="17" t="s">
        <v>118</v>
      </c>
      <c r="BK229" s="155">
        <f t="shared" si="49"/>
        <v>0</v>
      </c>
      <c r="BL229" s="17" t="s">
        <v>258</v>
      </c>
      <c r="BM229" s="154" t="s">
        <v>1094</v>
      </c>
    </row>
    <row r="230" spans="2:65" s="11" customFormat="1" ht="22.75" customHeight="1">
      <c r="B230" s="130"/>
      <c r="D230" s="131" t="s">
        <v>74</v>
      </c>
      <c r="E230" s="139" t="s">
        <v>1484</v>
      </c>
      <c r="F230" s="139" t="s">
        <v>1485</v>
      </c>
      <c r="I230" s="133"/>
      <c r="J230" s="140">
        <f>BK230</f>
        <v>0</v>
      </c>
      <c r="L230" s="130"/>
      <c r="M230" s="134"/>
      <c r="P230" s="135">
        <f>SUM(P231:P259)</f>
        <v>0</v>
      </c>
      <c r="R230" s="135">
        <f>SUM(R231:R259)</f>
        <v>0.48635000000000012</v>
      </c>
      <c r="T230" s="136">
        <f>SUM(T231:T259)</f>
        <v>0</v>
      </c>
      <c r="AR230" s="131" t="s">
        <v>118</v>
      </c>
      <c r="AT230" s="137" t="s">
        <v>74</v>
      </c>
      <c r="AU230" s="137" t="s">
        <v>83</v>
      </c>
      <c r="AY230" s="131" t="s">
        <v>177</v>
      </c>
      <c r="BK230" s="138">
        <f>SUM(BK231:BK259)</f>
        <v>0</v>
      </c>
    </row>
    <row r="231" spans="2:65" s="1" customFormat="1" ht="24.25" customHeight="1">
      <c r="B231" s="141"/>
      <c r="C231" s="142" t="s">
        <v>667</v>
      </c>
      <c r="D231" s="142" t="s">
        <v>179</v>
      </c>
      <c r="E231" s="143" t="s">
        <v>1486</v>
      </c>
      <c r="F231" s="144" t="s">
        <v>1487</v>
      </c>
      <c r="G231" s="145" t="s">
        <v>1463</v>
      </c>
      <c r="H231" s="146">
        <v>19</v>
      </c>
      <c r="I231" s="147"/>
      <c r="J231" s="148">
        <f t="shared" ref="J231:J259" si="50">ROUND(I231*H231,2)</f>
        <v>0</v>
      </c>
      <c r="K231" s="149"/>
      <c r="L231" s="32"/>
      <c r="M231" s="150" t="s">
        <v>1</v>
      </c>
      <c r="N231" s="151" t="s">
        <v>41</v>
      </c>
      <c r="P231" s="152">
        <f t="shared" ref="P231:P259" si="51">O231*H231</f>
        <v>0</v>
      </c>
      <c r="Q231" s="152">
        <v>0</v>
      </c>
      <c r="R231" s="152">
        <f t="shared" ref="R231:R259" si="52">Q231*H231</f>
        <v>0</v>
      </c>
      <c r="S231" s="152">
        <v>0</v>
      </c>
      <c r="T231" s="153">
        <f t="shared" ref="T231:T259" si="53">S231*H231</f>
        <v>0</v>
      </c>
      <c r="AR231" s="154" t="s">
        <v>258</v>
      </c>
      <c r="AT231" s="154" t="s">
        <v>179</v>
      </c>
      <c r="AU231" s="154" t="s">
        <v>118</v>
      </c>
      <c r="AY231" s="17" t="s">
        <v>177</v>
      </c>
      <c r="BE231" s="155">
        <f t="shared" ref="BE231:BE259" si="54">IF(N231="základná",J231,0)</f>
        <v>0</v>
      </c>
      <c r="BF231" s="155">
        <f t="shared" ref="BF231:BF259" si="55">IF(N231="znížená",J231,0)</f>
        <v>0</v>
      </c>
      <c r="BG231" s="155">
        <f t="shared" ref="BG231:BG259" si="56">IF(N231="zákl. prenesená",J231,0)</f>
        <v>0</v>
      </c>
      <c r="BH231" s="155">
        <f t="shared" ref="BH231:BH259" si="57">IF(N231="zníž. prenesená",J231,0)</f>
        <v>0</v>
      </c>
      <c r="BI231" s="155">
        <f t="shared" ref="BI231:BI259" si="58">IF(N231="nulová",J231,0)</f>
        <v>0</v>
      </c>
      <c r="BJ231" s="17" t="s">
        <v>118</v>
      </c>
      <c r="BK231" s="155">
        <f t="shared" ref="BK231:BK259" si="59">ROUND(I231*H231,2)</f>
        <v>0</v>
      </c>
      <c r="BL231" s="17" t="s">
        <v>258</v>
      </c>
      <c r="BM231" s="154" t="s">
        <v>1104</v>
      </c>
    </row>
    <row r="232" spans="2:65" s="1" customFormat="1" ht="16.5" customHeight="1">
      <c r="B232" s="141"/>
      <c r="C232" s="187" t="s">
        <v>672</v>
      </c>
      <c r="D232" s="187" t="s">
        <v>478</v>
      </c>
      <c r="E232" s="188" t="s">
        <v>1488</v>
      </c>
      <c r="F232" s="189" t="s">
        <v>1489</v>
      </c>
      <c r="G232" s="190" t="s">
        <v>1319</v>
      </c>
      <c r="H232" s="191">
        <v>17</v>
      </c>
      <c r="I232" s="192"/>
      <c r="J232" s="193">
        <f t="shared" si="50"/>
        <v>0</v>
      </c>
      <c r="K232" s="194"/>
      <c r="L232" s="195"/>
      <c r="M232" s="196" t="s">
        <v>1</v>
      </c>
      <c r="N232" s="197" t="s">
        <v>41</v>
      </c>
      <c r="P232" s="152">
        <f t="shared" si="51"/>
        <v>0</v>
      </c>
      <c r="Q232" s="152">
        <v>1E-3</v>
      </c>
      <c r="R232" s="152">
        <f t="shared" si="52"/>
        <v>1.7000000000000001E-2</v>
      </c>
      <c r="S232" s="152">
        <v>0</v>
      </c>
      <c r="T232" s="153">
        <f t="shared" si="53"/>
        <v>0</v>
      </c>
      <c r="AR232" s="154" t="s">
        <v>355</v>
      </c>
      <c r="AT232" s="154" t="s">
        <v>478</v>
      </c>
      <c r="AU232" s="154" t="s">
        <v>118</v>
      </c>
      <c r="AY232" s="17" t="s">
        <v>177</v>
      </c>
      <c r="BE232" s="155">
        <f t="shared" si="54"/>
        <v>0</v>
      </c>
      <c r="BF232" s="155">
        <f t="shared" si="55"/>
        <v>0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7" t="s">
        <v>118</v>
      </c>
      <c r="BK232" s="155">
        <f t="shared" si="59"/>
        <v>0</v>
      </c>
      <c r="BL232" s="17" t="s">
        <v>258</v>
      </c>
      <c r="BM232" s="154" t="s">
        <v>1115</v>
      </c>
    </row>
    <row r="233" spans="2:65" s="1" customFormat="1" ht="16.5" customHeight="1">
      <c r="B233" s="141"/>
      <c r="C233" s="187" t="s">
        <v>678</v>
      </c>
      <c r="D233" s="187" t="s">
        <v>478</v>
      </c>
      <c r="E233" s="188" t="s">
        <v>1490</v>
      </c>
      <c r="F233" s="189" t="s">
        <v>1491</v>
      </c>
      <c r="G233" s="190" t="s">
        <v>1319</v>
      </c>
      <c r="H233" s="191">
        <v>2</v>
      </c>
      <c r="I233" s="192"/>
      <c r="J233" s="193">
        <f t="shared" si="50"/>
        <v>0</v>
      </c>
      <c r="K233" s="194"/>
      <c r="L233" s="195"/>
      <c r="M233" s="196" t="s">
        <v>1</v>
      </c>
      <c r="N233" s="197" t="s">
        <v>41</v>
      </c>
      <c r="P233" s="152">
        <f t="shared" si="51"/>
        <v>0</v>
      </c>
      <c r="Q233" s="152">
        <v>1E-3</v>
      </c>
      <c r="R233" s="152">
        <f t="shared" si="52"/>
        <v>2E-3</v>
      </c>
      <c r="S233" s="152">
        <v>0</v>
      </c>
      <c r="T233" s="153">
        <f t="shared" si="53"/>
        <v>0</v>
      </c>
      <c r="AR233" s="154" t="s">
        <v>355</v>
      </c>
      <c r="AT233" s="154" t="s">
        <v>478</v>
      </c>
      <c r="AU233" s="154" t="s">
        <v>118</v>
      </c>
      <c r="AY233" s="17" t="s">
        <v>177</v>
      </c>
      <c r="BE233" s="155">
        <f t="shared" si="54"/>
        <v>0</v>
      </c>
      <c r="BF233" s="155">
        <f t="shared" si="55"/>
        <v>0</v>
      </c>
      <c r="BG233" s="155">
        <f t="shared" si="56"/>
        <v>0</v>
      </c>
      <c r="BH233" s="155">
        <f t="shared" si="57"/>
        <v>0</v>
      </c>
      <c r="BI233" s="155">
        <f t="shared" si="58"/>
        <v>0</v>
      </c>
      <c r="BJ233" s="17" t="s">
        <v>118</v>
      </c>
      <c r="BK233" s="155">
        <f t="shared" si="59"/>
        <v>0</v>
      </c>
      <c r="BL233" s="17" t="s">
        <v>258</v>
      </c>
      <c r="BM233" s="154" t="s">
        <v>1123</v>
      </c>
    </row>
    <row r="234" spans="2:65" s="1" customFormat="1" ht="16.5" customHeight="1">
      <c r="B234" s="141"/>
      <c r="C234" s="187" t="s">
        <v>683</v>
      </c>
      <c r="D234" s="187" t="s">
        <v>478</v>
      </c>
      <c r="E234" s="188" t="s">
        <v>1492</v>
      </c>
      <c r="F234" s="189" t="s">
        <v>1493</v>
      </c>
      <c r="G234" s="190" t="s">
        <v>1319</v>
      </c>
      <c r="H234" s="191">
        <v>17</v>
      </c>
      <c r="I234" s="192"/>
      <c r="J234" s="193">
        <f t="shared" si="50"/>
        <v>0</v>
      </c>
      <c r="K234" s="194"/>
      <c r="L234" s="195"/>
      <c r="M234" s="196" t="s">
        <v>1</v>
      </c>
      <c r="N234" s="197" t="s">
        <v>41</v>
      </c>
      <c r="P234" s="152">
        <f t="shared" si="51"/>
        <v>0</v>
      </c>
      <c r="Q234" s="152">
        <v>0</v>
      </c>
      <c r="R234" s="152">
        <f t="shared" si="52"/>
        <v>0</v>
      </c>
      <c r="S234" s="152">
        <v>0</v>
      </c>
      <c r="T234" s="153">
        <f t="shared" si="53"/>
        <v>0</v>
      </c>
      <c r="AR234" s="154" t="s">
        <v>355</v>
      </c>
      <c r="AT234" s="154" t="s">
        <v>478</v>
      </c>
      <c r="AU234" s="154" t="s">
        <v>118</v>
      </c>
      <c r="AY234" s="17" t="s">
        <v>177</v>
      </c>
      <c r="BE234" s="155">
        <f t="shared" si="54"/>
        <v>0</v>
      </c>
      <c r="BF234" s="155">
        <f t="shared" si="55"/>
        <v>0</v>
      </c>
      <c r="BG234" s="155">
        <f t="shared" si="56"/>
        <v>0</v>
      </c>
      <c r="BH234" s="155">
        <f t="shared" si="57"/>
        <v>0</v>
      </c>
      <c r="BI234" s="155">
        <f t="shared" si="58"/>
        <v>0</v>
      </c>
      <c r="BJ234" s="17" t="s">
        <v>118</v>
      </c>
      <c r="BK234" s="155">
        <f t="shared" si="59"/>
        <v>0</v>
      </c>
      <c r="BL234" s="17" t="s">
        <v>258</v>
      </c>
      <c r="BM234" s="154" t="s">
        <v>1130</v>
      </c>
    </row>
    <row r="235" spans="2:65" s="1" customFormat="1" ht="16.5" customHeight="1">
      <c r="B235" s="141"/>
      <c r="C235" s="142" t="s">
        <v>688</v>
      </c>
      <c r="D235" s="142" t="s">
        <v>179</v>
      </c>
      <c r="E235" s="143" t="s">
        <v>1494</v>
      </c>
      <c r="F235" s="144" t="s">
        <v>1495</v>
      </c>
      <c r="G235" s="145" t="s">
        <v>1319</v>
      </c>
      <c r="H235" s="146">
        <v>17</v>
      </c>
      <c r="I235" s="147"/>
      <c r="J235" s="148">
        <f t="shared" si="50"/>
        <v>0</v>
      </c>
      <c r="K235" s="149"/>
      <c r="L235" s="32"/>
      <c r="M235" s="150" t="s">
        <v>1</v>
      </c>
      <c r="N235" s="151" t="s">
        <v>41</v>
      </c>
      <c r="P235" s="152">
        <f t="shared" si="51"/>
        <v>0</v>
      </c>
      <c r="Q235" s="152">
        <v>1.8699999999999999E-3</v>
      </c>
      <c r="R235" s="152">
        <f t="shared" si="52"/>
        <v>3.1789999999999999E-2</v>
      </c>
      <c r="S235" s="152">
        <v>0</v>
      </c>
      <c r="T235" s="153">
        <f t="shared" si="53"/>
        <v>0</v>
      </c>
      <c r="AR235" s="154" t="s">
        <v>258</v>
      </c>
      <c r="AT235" s="154" t="s">
        <v>179</v>
      </c>
      <c r="AU235" s="154" t="s">
        <v>118</v>
      </c>
      <c r="AY235" s="17" t="s">
        <v>177</v>
      </c>
      <c r="BE235" s="155">
        <f t="shared" si="54"/>
        <v>0</v>
      </c>
      <c r="BF235" s="155">
        <f t="shared" si="55"/>
        <v>0</v>
      </c>
      <c r="BG235" s="155">
        <f t="shared" si="56"/>
        <v>0</v>
      </c>
      <c r="BH235" s="155">
        <f t="shared" si="57"/>
        <v>0</v>
      </c>
      <c r="BI235" s="155">
        <f t="shared" si="58"/>
        <v>0</v>
      </c>
      <c r="BJ235" s="17" t="s">
        <v>118</v>
      </c>
      <c r="BK235" s="155">
        <f t="shared" si="59"/>
        <v>0</v>
      </c>
      <c r="BL235" s="17" t="s">
        <v>258</v>
      </c>
      <c r="BM235" s="154" t="s">
        <v>1138</v>
      </c>
    </row>
    <row r="236" spans="2:65" s="1" customFormat="1" ht="16.5" customHeight="1">
      <c r="B236" s="141"/>
      <c r="C236" s="187" t="s">
        <v>694</v>
      </c>
      <c r="D236" s="187" t="s">
        <v>478</v>
      </c>
      <c r="E236" s="188" t="s">
        <v>1496</v>
      </c>
      <c r="F236" s="189" t="s">
        <v>1497</v>
      </c>
      <c r="G236" s="190" t="s">
        <v>1319</v>
      </c>
      <c r="H236" s="191">
        <v>17</v>
      </c>
      <c r="I236" s="192"/>
      <c r="J236" s="193">
        <f t="shared" si="50"/>
        <v>0</v>
      </c>
      <c r="K236" s="194"/>
      <c r="L236" s="195"/>
      <c r="M236" s="196" t="s">
        <v>1</v>
      </c>
      <c r="N236" s="197" t="s">
        <v>41</v>
      </c>
      <c r="P236" s="152">
        <f t="shared" si="51"/>
        <v>0</v>
      </c>
      <c r="Q236" s="152">
        <v>0</v>
      </c>
      <c r="R236" s="152">
        <f t="shared" si="52"/>
        <v>0</v>
      </c>
      <c r="S236" s="152">
        <v>0</v>
      </c>
      <c r="T236" s="153">
        <f t="shared" si="53"/>
        <v>0</v>
      </c>
      <c r="AR236" s="154" t="s">
        <v>355</v>
      </c>
      <c r="AT236" s="154" t="s">
        <v>478</v>
      </c>
      <c r="AU236" s="154" t="s">
        <v>118</v>
      </c>
      <c r="AY236" s="17" t="s">
        <v>177</v>
      </c>
      <c r="BE236" s="155">
        <f t="shared" si="54"/>
        <v>0</v>
      </c>
      <c r="BF236" s="155">
        <f t="shared" si="55"/>
        <v>0</v>
      </c>
      <c r="BG236" s="155">
        <f t="shared" si="56"/>
        <v>0</v>
      </c>
      <c r="BH236" s="155">
        <f t="shared" si="57"/>
        <v>0</v>
      </c>
      <c r="BI236" s="155">
        <f t="shared" si="58"/>
        <v>0</v>
      </c>
      <c r="BJ236" s="17" t="s">
        <v>118</v>
      </c>
      <c r="BK236" s="155">
        <f t="shared" si="59"/>
        <v>0</v>
      </c>
      <c r="BL236" s="17" t="s">
        <v>258</v>
      </c>
      <c r="BM236" s="154" t="s">
        <v>1148</v>
      </c>
    </row>
    <row r="237" spans="2:65" s="1" customFormat="1" ht="16.5" customHeight="1">
      <c r="B237" s="141"/>
      <c r="C237" s="187" t="s">
        <v>698</v>
      </c>
      <c r="D237" s="187" t="s">
        <v>478</v>
      </c>
      <c r="E237" s="188" t="s">
        <v>1498</v>
      </c>
      <c r="F237" s="189" t="s">
        <v>1499</v>
      </c>
      <c r="G237" s="190" t="s">
        <v>1319</v>
      </c>
      <c r="H237" s="191">
        <v>17</v>
      </c>
      <c r="I237" s="192"/>
      <c r="J237" s="193">
        <f t="shared" si="50"/>
        <v>0</v>
      </c>
      <c r="K237" s="194"/>
      <c r="L237" s="195"/>
      <c r="M237" s="196" t="s">
        <v>1</v>
      </c>
      <c r="N237" s="197" t="s">
        <v>41</v>
      </c>
      <c r="P237" s="152">
        <f t="shared" si="51"/>
        <v>0</v>
      </c>
      <c r="Q237" s="152">
        <v>0</v>
      </c>
      <c r="R237" s="152">
        <f t="shared" si="52"/>
        <v>0</v>
      </c>
      <c r="S237" s="152">
        <v>0</v>
      </c>
      <c r="T237" s="153">
        <f t="shared" si="53"/>
        <v>0</v>
      </c>
      <c r="AR237" s="154" t="s">
        <v>355</v>
      </c>
      <c r="AT237" s="154" t="s">
        <v>478</v>
      </c>
      <c r="AU237" s="154" t="s">
        <v>118</v>
      </c>
      <c r="AY237" s="17" t="s">
        <v>177</v>
      </c>
      <c r="BE237" s="155">
        <f t="shared" si="54"/>
        <v>0</v>
      </c>
      <c r="BF237" s="155">
        <f t="shared" si="55"/>
        <v>0</v>
      </c>
      <c r="BG237" s="155">
        <f t="shared" si="56"/>
        <v>0</v>
      </c>
      <c r="BH237" s="155">
        <f t="shared" si="57"/>
        <v>0</v>
      </c>
      <c r="BI237" s="155">
        <f t="shared" si="58"/>
        <v>0</v>
      </c>
      <c r="BJ237" s="17" t="s">
        <v>118</v>
      </c>
      <c r="BK237" s="155">
        <f t="shared" si="59"/>
        <v>0</v>
      </c>
      <c r="BL237" s="17" t="s">
        <v>258</v>
      </c>
      <c r="BM237" s="154" t="s">
        <v>1156</v>
      </c>
    </row>
    <row r="238" spans="2:65" s="1" customFormat="1" ht="21.75" customHeight="1">
      <c r="B238" s="141"/>
      <c r="C238" s="142" t="s">
        <v>704</v>
      </c>
      <c r="D238" s="142" t="s">
        <v>179</v>
      </c>
      <c r="E238" s="143" t="s">
        <v>1500</v>
      </c>
      <c r="F238" s="144" t="s">
        <v>1501</v>
      </c>
      <c r="G238" s="145" t="s">
        <v>1319</v>
      </c>
      <c r="H238" s="146">
        <v>17</v>
      </c>
      <c r="I238" s="147"/>
      <c r="J238" s="148">
        <f t="shared" si="50"/>
        <v>0</v>
      </c>
      <c r="K238" s="149"/>
      <c r="L238" s="32"/>
      <c r="M238" s="150" t="s">
        <v>1</v>
      </c>
      <c r="N238" s="151" t="s">
        <v>41</v>
      </c>
      <c r="P238" s="152">
        <f t="shared" si="51"/>
        <v>0</v>
      </c>
      <c r="Q238" s="152">
        <v>2.9999999999999997E-4</v>
      </c>
      <c r="R238" s="152">
        <f t="shared" si="52"/>
        <v>5.0999999999999995E-3</v>
      </c>
      <c r="S238" s="152">
        <v>0</v>
      </c>
      <c r="T238" s="153">
        <f t="shared" si="53"/>
        <v>0</v>
      </c>
      <c r="AR238" s="154" t="s">
        <v>258</v>
      </c>
      <c r="AT238" s="154" t="s">
        <v>179</v>
      </c>
      <c r="AU238" s="154" t="s">
        <v>118</v>
      </c>
      <c r="AY238" s="17" t="s">
        <v>177</v>
      </c>
      <c r="BE238" s="155">
        <f t="shared" si="54"/>
        <v>0</v>
      </c>
      <c r="BF238" s="155">
        <f t="shared" si="55"/>
        <v>0</v>
      </c>
      <c r="BG238" s="155">
        <f t="shared" si="56"/>
        <v>0</v>
      </c>
      <c r="BH238" s="155">
        <f t="shared" si="57"/>
        <v>0</v>
      </c>
      <c r="BI238" s="155">
        <f t="shared" si="58"/>
        <v>0</v>
      </c>
      <c r="BJ238" s="17" t="s">
        <v>118</v>
      </c>
      <c r="BK238" s="155">
        <f t="shared" si="59"/>
        <v>0</v>
      </c>
      <c r="BL238" s="17" t="s">
        <v>258</v>
      </c>
      <c r="BM238" s="154" t="s">
        <v>1163</v>
      </c>
    </row>
    <row r="239" spans="2:65" s="1" customFormat="1" ht="16.5" customHeight="1">
      <c r="B239" s="141"/>
      <c r="C239" s="142" t="s">
        <v>708</v>
      </c>
      <c r="D239" s="142" t="s">
        <v>179</v>
      </c>
      <c r="E239" s="143" t="s">
        <v>1502</v>
      </c>
      <c r="F239" s="144" t="s">
        <v>1503</v>
      </c>
      <c r="G239" s="145" t="s">
        <v>1463</v>
      </c>
      <c r="H239" s="146">
        <v>4</v>
      </c>
      <c r="I239" s="147"/>
      <c r="J239" s="148">
        <f t="shared" si="50"/>
        <v>0</v>
      </c>
      <c r="K239" s="149"/>
      <c r="L239" s="32"/>
      <c r="M239" s="150" t="s">
        <v>1</v>
      </c>
      <c r="N239" s="151" t="s">
        <v>41</v>
      </c>
      <c r="P239" s="152">
        <f t="shared" si="51"/>
        <v>0</v>
      </c>
      <c r="Q239" s="152">
        <v>4.3800000000000002E-3</v>
      </c>
      <c r="R239" s="152">
        <f t="shared" si="52"/>
        <v>1.7520000000000001E-2</v>
      </c>
      <c r="S239" s="152">
        <v>0</v>
      </c>
      <c r="T239" s="153">
        <f t="shared" si="53"/>
        <v>0</v>
      </c>
      <c r="AR239" s="154" t="s">
        <v>258</v>
      </c>
      <c r="AT239" s="154" t="s">
        <v>179</v>
      </c>
      <c r="AU239" s="154" t="s">
        <v>118</v>
      </c>
      <c r="AY239" s="17" t="s">
        <v>177</v>
      </c>
      <c r="BE239" s="155">
        <f t="shared" si="54"/>
        <v>0</v>
      </c>
      <c r="BF239" s="155">
        <f t="shared" si="55"/>
        <v>0</v>
      </c>
      <c r="BG239" s="155">
        <f t="shared" si="56"/>
        <v>0</v>
      </c>
      <c r="BH239" s="155">
        <f t="shared" si="57"/>
        <v>0</v>
      </c>
      <c r="BI239" s="155">
        <f t="shared" si="58"/>
        <v>0</v>
      </c>
      <c r="BJ239" s="17" t="s">
        <v>118</v>
      </c>
      <c r="BK239" s="155">
        <f t="shared" si="59"/>
        <v>0</v>
      </c>
      <c r="BL239" s="17" t="s">
        <v>258</v>
      </c>
      <c r="BM239" s="154" t="s">
        <v>1174</v>
      </c>
    </row>
    <row r="240" spans="2:65" s="1" customFormat="1" ht="16.5" customHeight="1">
      <c r="B240" s="141"/>
      <c r="C240" s="142" t="s">
        <v>714</v>
      </c>
      <c r="D240" s="142" t="s">
        <v>179</v>
      </c>
      <c r="E240" s="143" t="s">
        <v>1504</v>
      </c>
      <c r="F240" s="144" t="s">
        <v>1505</v>
      </c>
      <c r="G240" s="145" t="s">
        <v>1463</v>
      </c>
      <c r="H240" s="146">
        <v>4</v>
      </c>
      <c r="I240" s="147"/>
      <c r="J240" s="148">
        <f t="shared" si="50"/>
        <v>0</v>
      </c>
      <c r="K240" s="149"/>
      <c r="L240" s="32"/>
      <c r="M240" s="150" t="s">
        <v>1</v>
      </c>
      <c r="N240" s="151" t="s">
        <v>41</v>
      </c>
      <c r="P240" s="152">
        <f t="shared" si="51"/>
        <v>0</v>
      </c>
      <c r="Q240" s="152">
        <v>4.0000000000000003E-5</v>
      </c>
      <c r="R240" s="152">
        <f t="shared" si="52"/>
        <v>1.6000000000000001E-4</v>
      </c>
      <c r="S240" s="152">
        <v>0</v>
      </c>
      <c r="T240" s="153">
        <f t="shared" si="53"/>
        <v>0</v>
      </c>
      <c r="AR240" s="154" t="s">
        <v>258</v>
      </c>
      <c r="AT240" s="154" t="s">
        <v>179</v>
      </c>
      <c r="AU240" s="154" t="s">
        <v>118</v>
      </c>
      <c r="AY240" s="17" t="s">
        <v>177</v>
      </c>
      <c r="BE240" s="155">
        <f t="shared" si="54"/>
        <v>0</v>
      </c>
      <c r="BF240" s="155">
        <f t="shared" si="55"/>
        <v>0</v>
      </c>
      <c r="BG240" s="155">
        <f t="shared" si="56"/>
        <v>0</v>
      </c>
      <c r="BH240" s="155">
        <f t="shared" si="57"/>
        <v>0</v>
      </c>
      <c r="BI240" s="155">
        <f t="shared" si="58"/>
        <v>0</v>
      </c>
      <c r="BJ240" s="17" t="s">
        <v>118</v>
      </c>
      <c r="BK240" s="155">
        <f t="shared" si="59"/>
        <v>0</v>
      </c>
      <c r="BL240" s="17" t="s">
        <v>258</v>
      </c>
      <c r="BM240" s="154" t="s">
        <v>1185</v>
      </c>
    </row>
    <row r="241" spans="2:65" s="1" customFormat="1" ht="16.5" customHeight="1">
      <c r="B241" s="141"/>
      <c r="C241" s="187" t="s">
        <v>718</v>
      </c>
      <c r="D241" s="187" t="s">
        <v>478</v>
      </c>
      <c r="E241" s="188" t="s">
        <v>1506</v>
      </c>
      <c r="F241" s="189" t="s">
        <v>1507</v>
      </c>
      <c r="G241" s="190" t="s">
        <v>1319</v>
      </c>
      <c r="H241" s="191">
        <v>4</v>
      </c>
      <c r="I241" s="192"/>
      <c r="J241" s="193">
        <f t="shared" si="50"/>
        <v>0</v>
      </c>
      <c r="K241" s="194"/>
      <c r="L241" s="195"/>
      <c r="M241" s="196" t="s">
        <v>1</v>
      </c>
      <c r="N241" s="197" t="s">
        <v>41</v>
      </c>
      <c r="P241" s="152">
        <f t="shared" si="51"/>
        <v>0</v>
      </c>
      <c r="Q241" s="152">
        <v>0</v>
      </c>
      <c r="R241" s="152">
        <f t="shared" si="52"/>
        <v>0</v>
      </c>
      <c r="S241" s="152">
        <v>0</v>
      </c>
      <c r="T241" s="153">
        <f t="shared" si="53"/>
        <v>0</v>
      </c>
      <c r="AR241" s="154" t="s">
        <v>355</v>
      </c>
      <c r="AT241" s="154" t="s">
        <v>478</v>
      </c>
      <c r="AU241" s="154" t="s">
        <v>118</v>
      </c>
      <c r="AY241" s="17" t="s">
        <v>177</v>
      </c>
      <c r="BE241" s="155">
        <f t="shared" si="54"/>
        <v>0</v>
      </c>
      <c r="BF241" s="155">
        <f t="shared" si="55"/>
        <v>0</v>
      </c>
      <c r="BG241" s="155">
        <f t="shared" si="56"/>
        <v>0</v>
      </c>
      <c r="BH241" s="155">
        <f t="shared" si="57"/>
        <v>0</v>
      </c>
      <c r="BI241" s="155">
        <f t="shared" si="58"/>
        <v>0</v>
      </c>
      <c r="BJ241" s="17" t="s">
        <v>118</v>
      </c>
      <c r="BK241" s="155">
        <f t="shared" si="59"/>
        <v>0</v>
      </c>
      <c r="BL241" s="17" t="s">
        <v>258</v>
      </c>
      <c r="BM241" s="154" t="s">
        <v>1194</v>
      </c>
    </row>
    <row r="242" spans="2:65" s="1" customFormat="1" ht="21.75" customHeight="1">
      <c r="B242" s="141"/>
      <c r="C242" s="142" t="s">
        <v>723</v>
      </c>
      <c r="D242" s="142" t="s">
        <v>179</v>
      </c>
      <c r="E242" s="143" t="s">
        <v>1508</v>
      </c>
      <c r="F242" s="144" t="s">
        <v>1509</v>
      </c>
      <c r="G242" s="145" t="s">
        <v>1319</v>
      </c>
      <c r="H242" s="146">
        <v>4</v>
      </c>
      <c r="I242" s="147"/>
      <c r="J242" s="148">
        <f t="shared" si="50"/>
        <v>0</v>
      </c>
      <c r="K242" s="149"/>
      <c r="L242" s="32"/>
      <c r="M242" s="150" t="s">
        <v>1</v>
      </c>
      <c r="N242" s="151" t="s">
        <v>41</v>
      </c>
      <c r="P242" s="152">
        <f t="shared" si="51"/>
        <v>0</v>
      </c>
      <c r="Q242" s="152">
        <v>5.9999999999999995E-4</v>
      </c>
      <c r="R242" s="152">
        <f t="shared" si="52"/>
        <v>2.3999999999999998E-3</v>
      </c>
      <c r="S242" s="152">
        <v>0</v>
      </c>
      <c r="T242" s="153">
        <f t="shared" si="53"/>
        <v>0</v>
      </c>
      <c r="AR242" s="154" t="s">
        <v>258</v>
      </c>
      <c r="AT242" s="154" t="s">
        <v>179</v>
      </c>
      <c r="AU242" s="154" t="s">
        <v>118</v>
      </c>
      <c r="AY242" s="17" t="s">
        <v>177</v>
      </c>
      <c r="BE242" s="155">
        <f t="shared" si="54"/>
        <v>0</v>
      </c>
      <c r="BF242" s="155">
        <f t="shared" si="55"/>
        <v>0</v>
      </c>
      <c r="BG242" s="155">
        <f t="shared" si="56"/>
        <v>0</v>
      </c>
      <c r="BH242" s="155">
        <f t="shared" si="57"/>
        <v>0</v>
      </c>
      <c r="BI242" s="155">
        <f t="shared" si="58"/>
        <v>0</v>
      </c>
      <c r="BJ242" s="17" t="s">
        <v>118</v>
      </c>
      <c r="BK242" s="155">
        <f t="shared" si="59"/>
        <v>0</v>
      </c>
      <c r="BL242" s="17" t="s">
        <v>258</v>
      </c>
      <c r="BM242" s="154" t="s">
        <v>1214</v>
      </c>
    </row>
    <row r="243" spans="2:65" s="1" customFormat="1" ht="16.5" customHeight="1">
      <c r="B243" s="141"/>
      <c r="C243" s="142" t="s">
        <v>731</v>
      </c>
      <c r="D243" s="142" t="s">
        <v>179</v>
      </c>
      <c r="E243" s="143" t="s">
        <v>1510</v>
      </c>
      <c r="F243" s="144" t="s">
        <v>1511</v>
      </c>
      <c r="G243" s="145" t="s">
        <v>1463</v>
      </c>
      <c r="H243" s="146">
        <v>24</v>
      </c>
      <c r="I243" s="147"/>
      <c r="J243" s="148">
        <f t="shared" si="50"/>
        <v>0</v>
      </c>
      <c r="K243" s="149"/>
      <c r="L243" s="32"/>
      <c r="M243" s="150" t="s">
        <v>1</v>
      </c>
      <c r="N243" s="151" t="s">
        <v>41</v>
      </c>
      <c r="P243" s="152">
        <f t="shared" si="51"/>
        <v>0</v>
      </c>
      <c r="Q243" s="152">
        <v>1.319E-2</v>
      </c>
      <c r="R243" s="152">
        <f t="shared" si="52"/>
        <v>0.31656000000000001</v>
      </c>
      <c r="S243" s="152">
        <v>0</v>
      </c>
      <c r="T243" s="153">
        <f t="shared" si="53"/>
        <v>0</v>
      </c>
      <c r="AR243" s="154" t="s">
        <v>258</v>
      </c>
      <c r="AT243" s="154" t="s">
        <v>179</v>
      </c>
      <c r="AU243" s="154" t="s">
        <v>118</v>
      </c>
      <c r="AY243" s="17" t="s">
        <v>177</v>
      </c>
      <c r="BE243" s="155">
        <f t="shared" si="54"/>
        <v>0</v>
      </c>
      <c r="BF243" s="155">
        <f t="shared" si="55"/>
        <v>0</v>
      </c>
      <c r="BG243" s="155">
        <f t="shared" si="56"/>
        <v>0</v>
      </c>
      <c r="BH243" s="155">
        <f t="shared" si="57"/>
        <v>0</v>
      </c>
      <c r="BI243" s="155">
        <f t="shared" si="58"/>
        <v>0</v>
      </c>
      <c r="BJ243" s="17" t="s">
        <v>118</v>
      </c>
      <c r="BK243" s="155">
        <f t="shared" si="59"/>
        <v>0</v>
      </c>
      <c r="BL243" s="17" t="s">
        <v>258</v>
      </c>
      <c r="BM243" s="154" t="s">
        <v>1225</v>
      </c>
    </row>
    <row r="244" spans="2:65" s="1" customFormat="1" ht="21.75" customHeight="1">
      <c r="B244" s="141"/>
      <c r="C244" s="142" t="s">
        <v>736</v>
      </c>
      <c r="D244" s="142" t="s">
        <v>179</v>
      </c>
      <c r="E244" s="143" t="s">
        <v>1512</v>
      </c>
      <c r="F244" s="144" t="s">
        <v>1513</v>
      </c>
      <c r="G244" s="145" t="s">
        <v>1463</v>
      </c>
      <c r="H244" s="146">
        <v>1</v>
      </c>
      <c r="I244" s="147"/>
      <c r="J244" s="148">
        <f t="shared" si="50"/>
        <v>0</v>
      </c>
      <c r="K244" s="149"/>
      <c r="L244" s="32"/>
      <c r="M244" s="150" t="s">
        <v>1</v>
      </c>
      <c r="N244" s="151" t="s">
        <v>41</v>
      </c>
      <c r="P244" s="152">
        <f t="shared" si="51"/>
        <v>0</v>
      </c>
      <c r="Q244" s="152">
        <v>4.8000000000000001E-4</v>
      </c>
      <c r="R244" s="152">
        <f t="shared" si="52"/>
        <v>4.8000000000000001E-4</v>
      </c>
      <c r="S244" s="152">
        <v>0</v>
      </c>
      <c r="T244" s="153">
        <f t="shared" si="53"/>
        <v>0</v>
      </c>
      <c r="AR244" s="154" t="s">
        <v>258</v>
      </c>
      <c r="AT244" s="154" t="s">
        <v>179</v>
      </c>
      <c r="AU244" s="154" t="s">
        <v>118</v>
      </c>
      <c r="AY244" s="17" t="s">
        <v>177</v>
      </c>
      <c r="BE244" s="155">
        <f t="shared" si="54"/>
        <v>0</v>
      </c>
      <c r="BF244" s="155">
        <f t="shared" si="55"/>
        <v>0</v>
      </c>
      <c r="BG244" s="155">
        <f t="shared" si="56"/>
        <v>0</v>
      </c>
      <c r="BH244" s="155">
        <f t="shared" si="57"/>
        <v>0</v>
      </c>
      <c r="BI244" s="155">
        <f t="shared" si="58"/>
        <v>0</v>
      </c>
      <c r="BJ244" s="17" t="s">
        <v>118</v>
      </c>
      <c r="BK244" s="155">
        <f t="shared" si="59"/>
        <v>0</v>
      </c>
      <c r="BL244" s="17" t="s">
        <v>258</v>
      </c>
      <c r="BM244" s="154" t="s">
        <v>1238</v>
      </c>
    </row>
    <row r="245" spans="2:65" s="1" customFormat="1" ht="24.25" customHeight="1">
      <c r="B245" s="141"/>
      <c r="C245" s="142" t="s">
        <v>741</v>
      </c>
      <c r="D245" s="142" t="s">
        <v>179</v>
      </c>
      <c r="E245" s="143" t="s">
        <v>1514</v>
      </c>
      <c r="F245" s="144" t="s">
        <v>1515</v>
      </c>
      <c r="G245" s="145" t="s">
        <v>1463</v>
      </c>
      <c r="H245" s="146">
        <v>1</v>
      </c>
      <c r="I245" s="147"/>
      <c r="J245" s="148">
        <f t="shared" si="50"/>
        <v>0</v>
      </c>
      <c r="K245" s="149"/>
      <c r="L245" s="32"/>
      <c r="M245" s="150" t="s">
        <v>1</v>
      </c>
      <c r="N245" s="151" t="s">
        <v>41</v>
      </c>
      <c r="P245" s="152">
        <f t="shared" si="51"/>
        <v>0</v>
      </c>
      <c r="Q245" s="152">
        <v>3.5E-4</v>
      </c>
      <c r="R245" s="152">
        <f t="shared" si="52"/>
        <v>3.5E-4</v>
      </c>
      <c r="S245" s="152">
        <v>0</v>
      </c>
      <c r="T245" s="153">
        <f t="shared" si="53"/>
        <v>0</v>
      </c>
      <c r="AR245" s="154" t="s">
        <v>258</v>
      </c>
      <c r="AT245" s="154" t="s">
        <v>179</v>
      </c>
      <c r="AU245" s="154" t="s">
        <v>118</v>
      </c>
      <c r="AY245" s="17" t="s">
        <v>177</v>
      </c>
      <c r="BE245" s="155">
        <f t="shared" si="54"/>
        <v>0</v>
      </c>
      <c r="BF245" s="155">
        <f t="shared" si="55"/>
        <v>0</v>
      </c>
      <c r="BG245" s="155">
        <f t="shared" si="56"/>
        <v>0</v>
      </c>
      <c r="BH245" s="155">
        <f t="shared" si="57"/>
        <v>0</v>
      </c>
      <c r="BI245" s="155">
        <f t="shared" si="58"/>
        <v>0</v>
      </c>
      <c r="BJ245" s="17" t="s">
        <v>118</v>
      </c>
      <c r="BK245" s="155">
        <f t="shared" si="59"/>
        <v>0</v>
      </c>
      <c r="BL245" s="17" t="s">
        <v>258</v>
      </c>
      <c r="BM245" s="154" t="s">
        <v>1248</v>
      </c>
    </row>
    <row r="246" spans="2:65" s="1" customFormat="1" ht="16.5" customHeight="1">
      <c r="B246" s="141"/>
      <c r="C246" s="187" t="s">
        <v>746</v>
      </c>
      <c r="D246" s="187" t="s">
        <v>478</v>
      </c>
      <c r="E246" s="188" t="s">
        <v>1516</v>
      </c>
      <c r="F246" s="189" t="s">
        <v>1517</v>
      </c>
      <c r="G246" s="190" t="s">
        <v>1319</v>
      </c>
      <c r="H246" s="191">
        <v>1</v>
      </c>
      <c r="I246" s="192"/>
      <c r="J246" s="193">
        <f t="shared" si="50"/>
        <v>0</v>
      </c>
      <c r="K246" s="194"/>
      <c r="L246" s="195"/>
      <c r="M246" s="196" t="s">
        <v>1</v>
      </c>
      <c r="N246" s="197" t="s">
        <v>41</v>
      </c>
      <c r="P246" s="152">
        <f t="shared" si="51"/>
        <v>0</v>
      </c>
      <c r="Q246" s="152">
        <v>0</v>
      </c>
      <c r="R246" s="152">
        <f t="shared" si="52"/>
        <v>0</v>
      </c>
      <c r="S246" s="152">
        <v>0</v>
      </c>
      <c r="T246" s="153">
        <f t="shared" si="53"/>
        <v>0</v>
      </c>
      <c r="AR246" s="154" t="s">
        <v>355</v>
      </c>
      <c r="AT246" s="154" t="s">
        <v>478</v>
      </c>
      <c r="AU246" s="154" t="s">
        <v>118</v>
      </c>
      <c r="AY246" s="17" t="s">
        <v>177</v>
      </c>
      <c r="BE246" s="155">
        <f t="shared" si="54"/>
        <v>0</v>
      </c>
      <c r="BF246" s="155">
        <f t="shared" si="55"/>
        <v>0</v>
      </c>
      <c r="BG246" s="155">
        <f t="shared" si="56"/>
        <v>0</v>
      </c>
      <c r="BH246" s="155">
        <f t="shared" si="57"/>
        <v>0</v>
      </c>
      <c r="BI246" s="155">
        <f t="shared" si="58"/>
        <v>0</v>
      </c>
      <c r="BJ246" s="17" t="s">
        <v>118</v>
      </c>
      <c r="BK246" s="155">
        <f t="shared" si="59"/>
        <v>0</v>
      </c>
      <c r="BL246" s="17" t="s">
        <v>258</v>
      </c>
      <c r="BM246" s="154" t="s">
        <v>1266</v>
      </c>
    </row>
    <row r="247" spans="2:65" s="1" customFormat="1" ht="16.5" customHeight="1">
      <c r="B247" s="141"/>
      <c r="C247" s="142" t="s">
        <v>749</v>
      </c>
      <c r="D247" s="142" t="s">
        <v>179</v>
      </c>
      <c r="E247" s="143" t="s">
        <v>1518</v>
      </c>
      <c r="F247" s="144" t="s">
        <v>1519</v>
      </c>
      <c r="G247" s="145" t="s">
        <v>1463</v>
      </c>
      <c r="H247" s="146">
        <v>5</v>
      </c>
      <c r="I247" s="147"/>
      <c r="J247" s="148">
        <f t="shared" si="50"/>
        <v>0</v>
      </c>
      <c r="K247" s="149"/>
      <c r="L247" s="32"/>
      <c r="M247" s="150" t="s">
        <v>1</v>
      </c>
      <c r="N247" s="151" t="s">
        <v>41</v>
      </c>
      <c r="P247" s="152">
        <f t="shared" si="51"/>
        <v>0</v>
      </c>
      <c r="Q247" s="152">
        <v>9.0000000000000006E-5</v>
      </c>
      <c r="R247" s="152">
        <f t="shared" si="52"/>
        <v>4.5000000000000004E-4</v>
      </c>
      <c r="S247" s="152">
        <v>0</v>
      </c>
      <c r="T247" s="153">
        <f t="shared" si="53"/>
        <v>0</v>
      </c>
      <c r="AR247" s="154" t="s">
        <v>258</v>
      </c>
      <c r="AT247" s="154" t="s">
        <v>179</v>
      </c>
      <c r="AU247" s="154" t="s">
        <v>118</v>
      </c>
      <c r="AY247" s="17" t="s">
        <v>177</v>
      </c>
      <c r="BE247" s="155">
        <f t="shared" si="54"/>
        <v>0</v>
      </c>
      <c r="BF247" s="155">
        <f t="shared" si="55"/>
        <v>0</v>
      </c>
      <c r="BG247" s="155">
        <f t="shared" si="56"/>
        <v>0</v>
      </c>
      <c r="BH247" s="155">
        <f t="shared" si="57"/>
        <v>0</v>
      </c>
      <c r="BI247" s="155">
        <f t="shared" si="58"/>
        <v>0</v>
      </c>
      <c r="BJ247" s="17" t="s">
        <v>118</v>
      </c>
      <c r="BK247" s="155">
        <f t="shared" si="59"/>
        <v>0</v>
      </c>
      <c r="BL247" s="17" t="s">
        <v>258</v>
      </c>
      <c r="BM247" s="154" t="s">
        <v>1520</v>
      </c>
    </row>
    <row r="248" spans="2:65" s="1" customFormat="1" ht="24.25" customHeight="1">
      <c r="B248" s="141"/>
      <c r="C248" s="142" t="s">
        <v>754</v>
      </c>
      <c r="D248" s="142" t="s">
        <v>179</v>
      </c>
      <c r="E248" s="143" t="s">
        <v>1521</v>
      </c>
      <c r="F248" s="144" t="s">
        <v>1522</v>
      </c>
      <c r="G248" s="145" t="s">
        <v>1463</v>
      </c>
      <c r="H248" s="146">
        <v>2</v>
      </c>
      <c r="I248" s="147"/>
      <c r="J248" s="148">
        <f t="shared" si="50"/>
        <v>0</v>
      </c>
      <c r="K248" s="149"/>
      <c r="L248" s="32"/>
      <c r="M248" s="150" t="s">
        <v>1</v>
      </c>
      <c r="N248" s="151" t="s">
        <v>41</v>
      </c>
      <c r="P248" s="152">
        <f t="shared" si="51"/>
        <v>0</v>
      </c>
      <c r="Q248" s="152">
        <v>2.6199999999999999E-3</v>
      </c>
      <c r="R248" s="152">
        <f t="shared" si="52"/>
        <v>5.2399999999999999E-3</v>
      </c>
      <c r="S248" s="152">
        <v>0</v>
      </c>
      <c r="T248" s="153">
        <f t="shared" si="53"/>
        <v>0</v>
      </c>
      <c r="AR248" s="154" t="s">
        <v>258</v>
      </c>
      <c r="AT248" s="154" t="s">
        <v>179</v>
      </c>
      <c r="AU248" s="154" t="s">
        <v>118</v>
      </c>
      <c r="AY248" s="17" t="s">
        <v>177</v>
      </c>
      <c r="BE248" s="155">
        <f t="shared" si="54"/>
        <v>0</v>
      </c>
      <c r="BF248" s="155">
        <f t="shared" si="55"/>
        <v>0</v>
      </c>
      <c r="BG248" s="155">
        <f t="shared" si="56"/>
        <v>0</v>
      </c>
      <c r="BH248" s="155">
        <f t="shared" si="57"/>
        <v>0</v>
      </c>
      <c r="BI248" s="155">
        <f t="shared" si="58"/>
        <v>0</v>
      </c>
      <c r="BJ248" s="17" t="s">
        <v>118</v>
      </c>
      <c r="BK248" s="155">
        <f t="shared" si="59"/>
        <v>0</v>
      </c>
      <c r="BL248" s="17" t="s">
        <v>258</v>
      </c>
      <c r="BM248" s="154" t="s">
        <v>1523</v>
      </c>
    </row>
    <row r="249" spans="2:65" s="1" customFormat="1" ht="16.5" customHeight="1">
      <c r="B249" s="141"/>
      <c r="C249" s="187" t="s">
        <v>759</v>
      </c>
      <c r="D249" s="187" t="s">
        <v>478</v>
      </c>
      <c r="E249" s="188" t="s">
        <v>1524</v>
      </c>
      <c r="F249" s="189" t="s">
        <v>1525</v>
      </c>
      <c r="G249" s="190" t="s">
        <v>1319</v>
      </c>
      <c r="H249" s="191">
        <v>2</v>
      </c>
      <c r="I249" s="192"/>
      <c r="J249" s="193">
        <f t="shared" si="50"/>
        <v>0</v>
      </c>
      <c r="K249" s="194"/>
      <c r="L249" s="195"/>
      <c r="M249" s="196" t="s">
        <v>1</v>
      </c>
      <c r="N249" s="197" t="s">
        <v>41</v>
      </c>
      <c r="P249" s="152">
        <f t="shared" si="51"/>
        <v>0</v>
      </c>
      <c r="Q249" s="152">
        <v>1.4E-2</v>
      </c>
      <c r="R249" s="152">
        <f t="shared" si="52"/>
        <v>2.8000000000000001E-2</v>
      </c>
      <c r="S249" s="152">
        <v>0</v>
      </c>
      <c r="T249" s="153">
        <f t="shared" si="53"/>
        <v>0</v>
      </c>
      <c r="AR249" s="154" t="s">
        <v>355</v>
      </c>
      <c r="AT249" s="154" t="s">
        <v>478</v>
      </c>
      <c r="AU249" s="154" t="s">
        <v>118</v>
      </c>
      <c r="AY249" s="17" t="s">
        <v>177</v>
      </c>
      <c r="BE249" s="155">
        <f t="shared" si="54"/>
        <v>0</v>
      </c>
      <c r="BF249" s="155">
        <f t="shared" si="55"/>
        <v>0</v>
      </c>
      <c r="BG249" s="155">
        <f t="shared" si="56"/>
        <v>0</v>
      </c>
      <c r="BH249" s="155">
        <f t="shared" si="57"/>
        <v>0</v>
      </c>
      <c r="BI249" s="155">
        <f t="shared" si="58"/>
        <v>0</v>
      </c>
      <c r="BJ249" s="17" t="s">
        <v>118</v>
      </c>
      <c r="BK249" s="155">
        <f t="shared" si="59"/>
        <v>0</v>
      </c>
      <c r="BL249" s="17" t="s">
        <v>258</v>
      </c>
      <c r="BM249" s="154" t="s">
        <v>1526</v>
      </c>
    </row>
    <row r="250" spans="2:65" s="1" customFormat="1" ht="16.5" customHeight="1">
      <c r="B250" s="141"/>
      <c r="C250" s="187" t="s">
        <v>763</v>
      </c>
      <c r="D250" s="187" t="s">
        <v>478</v>
      </c>
      <c r="E250" s="188" t="s">
        <v>1527</v>
      </c>
      <c r="F250" s="189" t="s">
        <v>1528</v>
      </c>
      <c r="G250" s="190" t="s">
        <v>1319</v>
      </c>
      <c r="H250" s="191">
        <v>2</v>
      </c>
      <c r="I250" s="192"/>
      <c r="J250" s="193">
        <f t="shared" si="50"/>
        <v>0</v>
      </c>
      <c r="K250" s="194"/>
      <c r="L250" s="195"/>
      <c r="M250" s="196" t="s">
        <v>1</v>
      </c>
      <c r="N250" s="197" t="s">
        <v>41</v>
      </c>
      <c r="P250" s="152">
        <f t="shared" si="51"/>
        <v>0</v>
      </c>
      <c r="Q250" s="152">
        <v>0</v>
      </c>
      <c r="R250" s="152">
        <f t="shared" si="52"/>
        <v>0</v>
      </c>
      <c r="S250" s="152">
        <v>0</v>
      </c>
      <c r="T250" s="153">
        <f t="shared" si="53"/>
        <v>0</v>
      </c>
      <c r="AR250" s="154" t="s">
        <v>355</v>
      </c>
      <c r="AT250" s="154" t="s">
        <v>478</v>
      </c>
      <c r="AU250" s="154" t="s">
        <v>118</v>
      </c>
      <c r="AY250" s="17" t="s">
        <v>177</v>
      </c>
      <c r="BE250" s="155">
        <f t="shared" si="54"/>
        <v>0</v>
      </c>
      <c r="BF250" s="155">
        <f t="shared" si="55"/>
        <v>0</v>
      </c>
      <c r="BG250" s="155">
        <f t="shared" si="56"/>
        <v>0</v>
      </c>
      <c r="BH250" s="155">
        <f t="shared" si="57"/>
        <v>0</v>
      </c>
      <c r="BI250" s="155">
        <f t="shared" si="58"/>
        <v>0</v>
      </c>
      <c r="BJ250" s="17" t="s">
        <v>118</v>
      </c>
      <c r="BK250" s="155">
        <f t="shared" si="59"/>
        <v>0</v>
      </c>
      <c r="BL250" s="17" t="s">
        <v>258</v>
      </c>
      <c r="BM250" s="154" t="s">
        <v>1529</v>
      </c>
    </row>
    <row r="251" spans="2:65" s="1" customFormat="1" ht="16.5" customHeight="1">
      <c r="B251" s="141"/>
      <c r="C251" s="142" t="s">
        <v>768</v>
      </c>
      <c r="D251" s="142" t="s">
        <v>179</v>
      </c>
      <c r="E251" s="143" t="s">
        <v>1530</v>
      </c>
      <c r="F251" s="144" t="s">
        <v>1531</v>
      </c>
      <c r="G251" s="145" t="s">
        <v>1463</v>
      </c>
      <c r="H251" s="146">
        <v>62</v>
      </c>
      <c r="I251" s="147"/>
      <c r="J251" s="148">
        <f t="shared" si="50"/>
        <v>0</v>
      </c>
      <c r="K251" s="149"/>
      <c r="L251" s="32"/>
      <c r="M251" s="150" t="s">
        <v>1</v>
      </c>
      <c r="N251" s="151" t="s">
        <v>41</v>
      </c>
      <c r="P251" s="152">
        <f t="shared" si="51"/>
        <v>0</v>
      </c>
      <c r="Q251" s="152">
        <v>4.0000000000000003E-5</v>
      </c>
      <c r="R251" s="152">
        <f t="shared" si="52"/>
        <v>2.48E-3</v>
      </c>
      <c r="S251" s="152">
        <v>0</v>
      </c>
      <c r="T251" s="153">
        <f t="shared" si="53"/>
        <v>0</v>
      </c>
      <c r="AR251" s="154" t="s">
        <v>258</v>
      </c>
      <c r="AT251" s="154" t="s">
        <v>179</v>
      </c>
      <c r="AU251" s="154" t="s">
        <v>118</v>
      </c>
      <c r="AY251" s="17" t="s">
        <v>177</v>
      </c>
      <c r="BE251" s="155">
        <f t="shared" si="54"/>
        <v>0</v>
      </c>
      <c r="BF251" s="155">
        <f t="shared" si="55"/>
        <v>0</v>
      </c>
      <c r="BG251" s="155">
        <f t="shared" si="56"/>
        <v>0</v>
      </c>
      <c r="BH251" s="155">
        <f t="shared" si="57"/>
        <v>0</v>
      </c>
      <c r="BI251" s="155">
        <f t="shared" si="58"/>
        <v>0</v>
      </c>
      <c r="BJ251" s="17" t="s">
        <v>118</v>
      </c>
      <c r="BK251" s="155">
        <f t="shared" si="59"/>
        <v>0</v>
      </c>
      <c r="BL251" s="17" t="s">
        <v>258</v>
      </c>
      <c r="BM251" s="154" t="s">
        <v>1532</v>
      </c>
    </row>
    <row r="252" spans="2:65" s="1" customFormat="1" ht="16.5" customHeight="1">
      <c r="B252" s="141"/>
      <c r="C252" s="187" t="s">
        <v>772</v>
      </c>
      <c r="D252" s="187" t="s">
        <v>478</v>
      </c>
      <c r="E252" s="188" t="s">
        <v>1533</v>
      </c>
      <c r="F252" s="189" t="s">
        <v>1534</v>
      </c>
      <c r="G252" s="190" t="s">
        <v>1319</v>
      </c>
      <c r="H252" s="191">
        <v>62</v>
      </c>
      <c r="I252" s="192"/>
      <c r="J252" s="193">
        <f t="shared" si="50"/>
        <v>0</v>
      </c>
      <c r="K252" s="194"/>
      <c r="L252" s="195"/>
      <c r="M252" s="196" t="s">
        <v>1</v>
      </c>
      <c r="N252" s="197" t="s">
        <v>41</v>
      </c>
      <c r="P252" s="152">
        <f t="shared" si="51"/>
        <v>0</v>
      </c>
      <c r="Q252" s="152">
        <v>0</v>
      </c>
      <c r="R252" s="152">
        <f t="shared" si="52"/>
        <v>0</v>
      </c>
      <c r="S252" s="152">
        <v>0</v>
      </c>
      <c r="T252" s="153">
        <f t="shared" si="53"/>
        <v>0</v>
      </c>
      <c r="AR252" s="154" t="s">
        <v>355</v>
      </c>
      <c r="AT252" s="154" t="s">
        <v>478</v>
      </c>
      <c r="AU252" s="154" t="s">
        <v>118</v>
      </c>
      <c r="AY252" s="17" t="s">
        <v>177</v>
      </c>
      <c r="BE252" s="155">
        <f t="shared" si="54"/>
        <v>0</v>
      </c>
      <c r="BF252" s="155">
        <f t="shared" si="55"/>
        <v>0</v>
      </c>
      <c r="BG252" s="155">
        <f t="shared" si="56"/>
        <v>0</v>
      </c>
      <c r="BH252" s="155">
        <f t="shared" si="57"/>
        <v>0</v>
      </c>
      <c r="BI252" s="155">
        <f t="shared" si="58"/>
        <v>0</v>
      </c>
      <c r="BJ252" s="17" t="s">
        <v>118</v>
      </c>
      <c r="BK252" s="155">
        <f t="shared" si="59"/>
        <v>0</v>
      </c>
      <c r="BL252" s="17" t="s">
        <v>258</v>
      </c>
      <c r="BM252" s="154" t="s">
        <v>1535</v>
      </c>
    </row>
    <row r="253" spans="2:65" s="1" customFormat="1" ht="24.25" customHeight="1">
      <c r="B253" s="141"/>
      <c r="C253" s="142" t="s">
        <v>775</v>
      </c>
      <c r="D253" s="142" t="s">
        <v>179</v>
      </c>
      <c r="E253" s="143" t="s">
        <v>1536</v>
      </c>
      <c r="F253" s="144" t="s">
        <v>1537</v>
      </c>
      <c r="G253" s="145" t="s">
        <v>1319</v>
      </c>
      <c r="H253" s="146">
        <v>5</v>
      </c>
      <c r="I253" s="147"/>
      <c r="J253" s="148">
        <f t="shared" si="50"/>
        <v>0</v>
      </c>
      <c r="K253" s="149"/>
      <c r="L253" s="32"/>
      <c r="M253" s="150" t="s">
        <v>1</v>
      </c>
      <c r="N253" s="151" t="s">
        <v>41</v>
      </c>
      <c r="P253" s="152">
        <f t="shared" si="51"/>
        <v>0</v>
      </c>
      <c r="Q253" s="152">
        <v>1.3699999999999999E-3</v>
      </c>
      <c r="R253" s="152">
        <f t="shared" si="52"/>
        <v>6.8499999999999993E-3</v>
      </c>
      <c r="S253" s="152">
        <v>0</v>
      </c>
      <c r="T253" s="153">
        <f t="shared" si="53"/>
        <v>0</v>
      </c>
      <c r="AR253" s="154" t="s">
        <v>258</v>
      </c>
      <c r="AT253" s="154" t="s">
        <v>179</v>
      </c>
      <c r="AU253" s="154" t="s">
        <v>118</v>
      </c>
      <c r="AY253" s="17" t="s">
        <v>177</v>
      </c>
      <c r="BE253" s="155">
        <f t="shared" si="54"/>
        <v>0</v>
      </c>
      <c r="BF253" s="155">
        <f t="shared" si="55"/>
        <v>0</v>
      </c>
      <c r="BG253" s="155">
        <f t="shared" si="56"/>
        <v>0</v>
      </c>
      <c r="BH253" s="155">
        <f t="shared" si="57"/>
        <v>0</v>
      </c>
      <c r="BI253" s="155">
        <f t="shared" si="58"/>
        <v>0</v>
      </c>
      <c r="BJ253" s="17" t="s">
        <v>118</v>
      </c>
      <c r="BK253" s="155">
        <f t="shared" si="59"/>
        <v>0</v>
      </c>
      <c r="BL253" s="17" t="s">
        <v>258</v>
      </c>
      <c r="BM253" s="154" t="s">
        <v>1538</v>
      </c>
    </row>
    <row r="254" spans="2:65" s="1" customFormat="1" ht="21.75" customHeight="1">
      <c r="B254" s="141"/>
      <c r="C254" s="142" t="s">
        <v>789</v>
      </c>
      <c r="D254" s="142" t="s">
        <v>179</v>
      </c>
      <c r="E254" s="143" t="s">
        <v>1539</v>
      </c>
      <c r="F254" s="144" t="s">
        <v>1540</v>
      </c>
      <c r="G254" s="145" t="s">
        <v>1463</v>
      </c>
      <c r="H254" s="146">
        <v>2</v>
      </c>
      <c r="I254" s="147"/>
      <c r="J254" s="148">
        <f t="shared" si="50"/>
        <v>0</v>
      </c>
      <c r="K254" s="149"/>
      <c r="L254" s="32"/>
      <c r="M254" s="150" t="s">
        <v>1</v>
      </c>
      <c r="N254" s="151" t="s">
        <v>41</v>
      </c>
      <c r="P254" s="152">
        <f t="shared" si="51"/>
        <v>0</v>
      </c>
      <c r="Q254" s="152">
        <v>1.1199999999999999E-3</v>
      </c>
      <c r="R254" s="152">
        <f t="shared" si="52"/>
        <v>2.2399999999999998E-3</v>
      </c>
      <c r="S254" s="152">
        <v>0</v>
      </c>
      <c r="T254" s="153">
        <f t="shared" si="53"/>
        <v>0</v>
      </c>
      <c r="AR254" s="154" t="s">
        <v>258</v>
      </c>
      <c r="AT254" s="154" t="s">
        <v>179</v>
      </c>
      <c r="AU254" s="154" t="s">
        <v>118</v>
      </c>
      <c r="AY254" s="17" t="s">
        <v>177</v>
      </c>
      <c r="BE254" s="155">
        <f t="shared" si="54"/>
        <v>0</v>
      </c>
      <c r="BF254" s="155">
        <f t="shared" si="55"/>
        <v>0</v>
      </c>
      <c r="BG254" s="155">
        <f t="shared" si="56"/>
        <v>0</v>
      </c>
      <c r="BH254" s="155">
        <f t="shared" si="57"/>
        <v>0</v>
      </c>
      <c r="BI254" s="155">
        <f t="shared" si="58"/>
        <v>0</v>
      </c>
      <c r="BJ254" s="17" t="s">
        <v>118</v>
      </c>
      <c r="BK254" s="155">
        <f t="shared" si="59"/>
        <v>0</v>
      </c>
      <c r="BL254" s="17" t="s">
        <v>258</v>
      </c>
      <c r="BM254" s="154" t="s">
        <v>1541</v>
      </c>
    </row>
    <row r="255" spans="2:65" s="1" customFormat="1" ht="24.25" customHeight="1">
      <c r="B255" s="141"/>
      <c r="C255" s="142" t="s">
        <v>794</v>
      </c>
      <c r="D255" s="142" t="s">
        <v>179</v>
      </c>
      <c r="E255" s="143" t="s">
        <v>1542</v>
      </c>
      <c r="F255" s="144" t="s">
        <v>1543</v>
      </c>
      <c r="G255" s="145" t="s">
        <v>1319</v>
      </c>
      <c r="H255" s="146">
        <v>24</v>
      </c>
      <c r="I255" s="147"/>
      <c r="J255" s="148">
        <f t="shared" si="50"/>
        <v>0</v>
      </c>
      <c r="K255" s="149"/>
      <c r="L255" s="32"/>
      <c r="M255" s="150" t="s">
        <v>1</v>
      </c>
      <c r="N255" s="151" t="s">
        <v>41</v>
      </c>
      <c r="P255" s="152">
        <f t="shared" si="51"/>
        <v>0</v>
      </c>
      <c r="Q255" s="152">
        <v>1.8400000000000001E-3</v>
      </c>
      <c r="R255" s="152">
        <f t="shared" si="52"/>
        <v>4.4160000000000005E-2</v>
      </c>
      <c r="S255" s="152">
        <v>0</v>
      </c>
      <c r="T255" s="153">
        <f t="shared" si="53"/>
        <v>0</v>
      </c>
      <c r="AR255" s="154" t="s">
        <v>258</v>
      </c>
      <c r="AT255" s="154" t="s">
        <v>179</v>
      </c>
      <c r="AU255" s="154" t="s">
        <v>118</v>
      </c>
      <c r="AY255" s="17" t="s">
        <v>177</v>
      </c>
      <c r="BE255" s="155">
        <f t="shared" si="54"/>
        <v>0</v>
      </c>
      <c r="BF255" s="155">
        <f t="shared" si="55"/>
        <v>0</v>
      </c>
      <c r="BG255" s="155">
        <f t="shared" si="56"/>
        <v>0</v>
      </c>
      <c r="BH255" s="155">
        <f t="shared" si="57"/>
        <v>0</v>
      </c>
      <c r="BI255" s="155">
        <f t="shared" si="58"/>
        <v>0</v>
      </c>
      <c r="BJ255" s="17" t="s">
        <v>118</v>
      </c>
      <c r="BK255" s="155">
        <f t="shared" si="59"/>
        <v>0</v>
      </c>
      <c r="BL255" s="17" t="s">
        <v>258</v>
      </c>
      <c r="BM255" s="154" t="s">
        <v>1544</v>
      </c>
    </row>
    <row r="256" spans="2:65" s="1" customFormat="1" ht="21.75" customHeight="1">
      <c r="B256" s="141"/>
      <c r="C256" s="142" t="s">
        <v>798</v>
      </c>
      <c r="D256" s="142" t="s">
        <v>179</v>
      </c>
      <c r="E256" s="143" t="s">
        <v>1545</v>
      </c>
      <c r="F256" s="144" t="s">
        <v>1546</v>
      </c>
      <c r="G256" s="145" t="s">
        <v>1463</v>
      </c>
      <c r="H256" s="146">
        <v>1</v>
      </c>
      <c r="I256" s="147"/>
      <c r="J256" s="148">
        <f t="shared" si="50"/>
        <v>0</v>
      </c>
      <c r="K256" s="149"/>
      <c r="L256" s="32"/>
      <c r="M256" s="150" t="s">
        <v>1</v>
      </c>
      <c r="N256" s="151" t="s">
        <v>41</v>
      </c>
      <c r="P256" s="152">
        <f t="shared" si="51"/>
        <v>0</v>
      </c>
      <c r="Q256" s="152">
        <v>3.1199999999999999E-3</v>
      </c>
      <c r="R256" s="152">
        <f t="shared" si="52"/>
        <v>3.1199999999999999E-3</v>
      </c>
      <c r="S256" s="152">
        <v>0</v>
      </c>
      <c r="T256" s="153">
        <f t="shared" si="53"/>
        <v>0</v>
      </c>
      <c r="AR256" s="154" t="s">
        <v>258</v>
      </c>
      <c r="AT256" s="154" t="s">
        <v>179</v>
      </c>
      <c r="AU256" s="154" t="s">
        <v>118</v>
      </c>
      <c r="AY256" s="17" t="s">
        <v>177</v>
      </c>
      <c r="BE256" s="155">
        <f t="shared" si="54"/>
        <v>0</v>
      </c>
      <c r="BF256" s="155">
        <f t="shared" si="55"/>
        <v>0</v>
      </c>
      <c r="BG256" s="155">
        <f t="shared" si="56"/>
        <v>0</v>
      </c>
      <c r="BH256" s="155">
        <f t="shared" si="57"/>
        <v>0</v>
      </c>
      <c r="BI256" s="155">
        <f t="shared" si="58"/>
        <v>0</v>
      </c>
      <c r="BJ256" s="17" t="s">
        <v>118</v>
      </c>
      <c r="BK256" s="155">
        <f t="shared" si="59"/>
        <v>0</v>
      </c>
      <c r="BL256" s="17" t="s">
        <v>258</v>
      </c>
      <c r="BM256" s="154" t="s">
        <v>1547</v>
      </c>
    </row>
    <row r="257" spans="2:65" s="1" customFormat="1" ht="16.5" customHeight="1">
      <c r="B257" s="141"/>
      <c r="C257" s="142" t="s">
        <v>802</v>
      </c>
      <c r="D257" s="142" t="s">
        <v>179</v>
      </c>
      <c r="E257" s="143" t="s">
        <v>1548</v>
      </c>
      <c r="F257" s="144" t="s">
        <v>1549</v>
      </c>
      <c r="G257" s="145" t="s">
        <v>1319</v>
      </c>
      <c r="H257" s="146">
        <v>5</v>
      </c>
      <c r="I257" s="147"/>
      <c r="J257" s="148">
        <f t="shared" si="50"/>
        <v>0</v>
      </c>
      <c r="K257" s="149"/>
      <c r="L257" s="32"/>
      <c r="M257" s="150" t="s">
        <v>1</v>
      </c>
      <c r="N257" s="151" t="s">
        <v>41</v>
      </c>
      <c r="P257" s="152">
        <f t="shared" si="51"/>
        <v>0</v>
      </c>
      <c r="Q257" s="152">
        <v>9.0000000000000006E-5</v>
      </c>
      <c r="R257" s="152">
        <f t="shared" si="52"/>
        <v>4.5000000000000004E-4</v>
      </c>
      <c r="S257" s="152">
        <v>0</v>
      </c>
      <c r="T257" s="153">
        <f t="shared" si="53"/>
        <v>0</v>
      </c>
      <c r="AR257" s="154" t="s">
        <v>258</v>
      </c>
      <c r="AT257" s="154" t="s">
        <v>179</v>
      </c>
      <c r="AU257" s="154" t="s">
        <v>118</v>
      </c>
      <c r="AY257" s="17" t="s">
        <v>177</v>
      </c>
      <c r="BE257" s="155">
        <f t="shared" si="54"/>
        <v>0</v>
      </c>
      <c r="BF257" s="155">
        <f t="shared" si="55"/>
        <v>0</v>
      </c>
      <c r="BG257" s="155">
        <f t="shared" si="56"/>
        <v>0</v>
      </c>
      <c r="BH257" s="155">
        <f t="shared" si="57"/>
        <v>0</v>
      </c>
      <c r="BI257" s="155">
        <f t="shared" si="58"/>
        <v>0</v>
      </c>
      <c r="BJ257" s="17" t="s">
        <v>118</v>
      </c>
      <c r="BK257" s="155">
        <f t="shared" si="59"/>
        <v>0</v>
      </c>
      <c r="BL257" s="17" t="s">
        <v>258</v>
      </c>
      <c r="BM257" s="154" t="s">
        <v>1550</v>
      </c>
    </row>
    <row r="258" spans="2:65" s="1" customFormat="1" ht="16.5" customHeight="1">
      <c r="B258" s="141"/>
      <c r="C258" s="187" t="s">
        <v>804</v>
      </c>
      <c r="D258" s="187" t="s">
        <v>478</v>
      </c>
      <c r="E258" s="188" t="s">
        <v>1551</v>
      </c>
      <c r="F258" s="189" t="s">
        <v>1552</v>
      </c>
      <c r="G258" s="190" t="s">
        <v>1319</v>
      </c>
      <c r="H258" s="191">
        <v>5</v>
      </c>
      <c r="I258" s="192"/>
      <c r="J258" s="193">
        <f t="shared" si="50"/>
        <v>0</v>
      </c>
      <c r="K258" s="194"/>
      <c r="L258" s="195"/>
      <c r="M258" s="196" t="s">
        <v>1</v>
      </c>
      <c r="N258" s="197" t="s">
        <v>41</v>
      </c>
      <c r="P258" s="152">
        <f t="shared" si="51"/>
        <v>0</v>
      </c>
      <c r="Q258" s="152">
        <v>0</v>
      </c>
      <c r="R258" s="152">
        <f t="shared" si="52"/>
        <v>0</v>
      </c>
      <c r="S258" s="152">
        <v>0</v>
      </c>
      <c r="T258" s="153">
        <f t="shared" si="53"/>
        <v>0</v>
      </c>
      <c r="AR258" s="154" t="s">
        <v>355</v>
      </c>
      <c r="AT258" s="154" t="s">
        <v>478</v>
      </c>
      <c r="AU258" s="154" t="s">
        <v>118</v>
      </c>
      <c r="AY258" s="17" t="s">
        <v>177</v>
      </c>
      <c r="BE258" s="155">
        <f t="shared" si="54"/>
        <v>0</v>
      </c>
      <c r="BF258" s="155">
        <f t="shared" si="55"/>
        <v>0</v>
      </c>
      <c r="BG258" s="155">
        <f t="shared" si="56"/>
        <v>0</v>
      </c>
      <c r="BH258" s="155">
        <f t="shared" si="57"/>
        <v>0</v>
      </c>
      <c r="BI258" s="155">
        <f t="shared" si="58"/>
        <v>0</v>
      </c>
      <c r="BJ258" s="17" t="s">
        <v>118</v>
      </c>
      <c r="BK258" s="155">
        <f t="shared" si="59"/>
        <v>0</v>
      </c>
      <c r="BL258" s="17" t="s">
        <v>258</v>
      </c>
      <c r="BM258" s="154" t="s">
        <v>1553</v>
      </c>
    </row>
    <row r="259" spans="2:65" s="1" customFormat="1" ht="24.25" customHeight="1">
      <c r="B259" s="141"/>
      <c r="C259" s="142" t="s">
        <v>806</v>
      </c>
      <c r="D259" s="142" t="s">
        <v>179</v>
      </c>
      <c r="E259" s="143" t="s">
        <v>1554</v>
      </c>
      <c r="F259" s="144" t="s">
        <v>1555</v>
      </c>
      <c r="G259" s="145" t="s">
        <v>809</v>
      </c>
      <c r="H259" s="147"/>
      <c r="I259" s="147"/>
      <c r="J259" s="148">
        <f t="shared" si="50"/>
        <v>0</v>
      </c>
      <c r="K259" s="149"/>
      <c r="L259" s="32"/>
      <c r="M259" s="150" t="s">
        <v>1</v>
      </c>
      <c r="N259" s="151" t="s">
        <v>41</v>
      </c>
      <c r="P259" s="152">
        <f t="shared" si="51"/>
        <v>0</v>
      </c>
      <c r="Q259" s="152">
        <v>0</v>
      </c>
      <c r="R259" s="152">
        <f t="shared" si="52"/>
        <v>0</v>
      </c>
      <c r="S259" s="152">
        <v>0</v>
      </c>
      <c r="T259" s="153">
        <f t="shared" si="53"/>
        <v>0</v>
      </c>
      <c r="AR259" s="154" t="s">
        <v>258</v>
      </c>
      <c r="AT259" s="154" t="s">
        <v>179</v>
      </c>
      <c r="AU259" s="154" t="s">
        <v>118</v>
      </c>
      <c r="AY259" s="17" t="s">
        <v>177</v>
      </c>
      <c r="BE259" s="155">
        <f t="shared" si="54"/>
        <v>0</v>
      </c>
      <c r="BF259" s="155">
        <f t="shared" si="55"/>
        <v>0</v>
      </c>
      <c r="BG259" s="155">
        <f t="shared" si="56"/>
        <v>0</v>
      </c>
      <c r="BH259" s="155">
        <f t="shared" si="57"/>
        <v>0</v>
      </c>
      <c r="BI259" s="155">
        <f t="shared" si="58"/>
        <v>0</v>
      </c>
      <c r="BJ259" s="17" t="s">
        <v>118</v>
      </c>
      <c r="BK259" s="155">
        <f t="shared" si="59"/>
        <v>0</v>
      </c>
      <c r="BL259" s="17" t="s">
        <v>258</v>
      </c>
      <c r="BM259" s="154" t="s">
        <v>1556</v>
      </c>
    </row>
    <row r="260" spans="2:65" s="1" customFormat="1" ht="50" customHeight="1">
      <c r="B260" s="32"/>
      <c r="E260" s="132" t="s">
        <v>1274</v>
      </c>
      <c r="F260" s="132" t="s">
        <v>1275</v>
      </c>
      <c r="J260" s="120">
        <f t="shared" ref="J260:J265" si="60">BK260</f>
        <v>0</v>
      </c>
      <c r="L260" s="32"/>
      <c r="M260" s="166"/>
      <c r="T260" s="59"/>
      <c r="AT260" s="17" t="s">
        <v>74</v>
      </c>
      <c r="AU260" s="17" t="s">
        <v>75</v>
      </c>
      <c r="AY260" s="17" t="s">
        <v>1276</v>
      </c>
      <c r="BK260" s="155">
        <f>SUM(BK261:BK265)</f>
        <v>0</v>
      </c>
    </row>
    <row r="261" spans="2:65" s="1" customFormat="1" ht="16.25" customHeight="1">
      <c r="B261" s="32"/>
      <c r="C261" s="198" t="s">
        <v>1</v>
      </c>
      <c r="D261" s="198" t="s">
        <v>179</v>
      </c>
      <c r="E261" s="199" t="s">
        <v>1</v>
      </c>
      <c r="F261" s="200" t="s">
        <v>1</v>
      </c>
      <c r="G261" s="201" t="s">
        <v>1</v>
      </c>
      <c r="H261" s="202"/>
      <c r="I261" s="202"/>
      <c r="J261" s="203">
        <f t="shared" si="60"/>
        <v>0</v>
      </c>
      <c r="K261" s="204"/>
      <c r="L261" s="32"/>
      <c r="M261" s="205" t="s">
        <v>1</v>
      </c>
      <c r="N261" s="206" t="s">
        <v>41</v>
      </c>
      <c r="T261" s="59"/>
      <c r="AT261" s="17" t="s">
        <v>1276</v>
      </c>
      <c r="AU261" s="17" t="s">
        <v>83</v>
      </c>
      <c r="AY261" s="17" t="s">
        <v>1276</v>
      </c>
      <c r="BE261" s="155">
        <f>IF(N261="základná",J261,0)</f>
        <v>0</v>
      </c>
      <c r="BF261" s="155">
        <f>IF(N261="znížená",J261,0)</f>
        <v>0</v>
      </c>
      <c r="BG261" s="155">
        <f>IF(N261="zákl. prenesená",J261,0)</f>
        <v>0</v>
      </c>
      <c r="BH261" s="155">
        <f>IF(N261="zníž. prenesená",J261,0)</f>
        <v>0</v>
      </c>
      <c r="BI261" s="155">
        <f>IF(N261="nulová",J261,0)</f>
        <v>0</v>
      </c>
      <c r="BJ261" s="17" t="s">
        <v>118</v>
      </c>
      <c r="BK261" s="155">
        <f>I261*H261</f>
        <v>0</v>
      </c>
    </row>
    <row r="262" spans="2:65" s="1" customFormat="1" ht="16.25" customHeight="1">
      <c r="B262" s="32"/>
      <c r="C262" s="198" t="s">
        <v>1</v>
      </c>
      <c r="D262" s="198" t="s">
        <v>179</v>
      </c>
      <c r="E262" s="199" t="s">
        <v>1</v>
      </c>
      <c r="F262" s="200" t="s">
        <v>1</v>
      </c>
      <c r="G262" s="201" t="s">
        <v>1</v>
      </c>
      <c r="H262" s="202"/>
      <c r="I262" s="202"/>
      <c r="J262" s="203">
        <f t="shared" si="60"/>
        <v>0</v>
      </c>
      <c r="K262" s="204"/>
      <c r="L262" s="32"/>
      <c r="M262" s="205" t="s">
        <v>1</v>
      </c>
      <c r="N262" s="206" t="s">
        <v>41</v>
      </c>
      <c r="T262" s="59"/>
      <c r="AT262" s="17" t="s">
        <v>1276</v>
      </c>
      <c r="AU262" s="17" t="s">
        <v>83</v>
      </c>
      <c r="AY262" s="17" t="s">
        <v>1276</v>
      </c>
      <c r="BE262" s="155">
        <f>IF(N262="základná",J262,0)</f>
        <v>0</v>
      </c>
      <c r="BF262" s="155">
        <f>IF(N262="znížená",J262,0)</f>
        <v>0</v>
      </c>
      <c r="BG262" s="155">
        <f>IF(N262="zákl. prenesená",J262,0)</f>
        <v>0</v>
      </c>
      <c r="BH262" s="155">
        <f>IF(N262="zníž. prenesená",J262,0)</f>
        <v>0</v>
      </c>
      <c r="BI262" s="155">
        <f>IF(N262="nulová",J262,0)</f>
        <v>0</v>
      </c>
      <c r="BJ262" s="17" t="s">
        <v>118</v>
      </c>
      <c r="BK262" s="155">
        <f>I262*H262</f>
        <v>0</v>
      </c>
    </row>
    <row r="263" spans="2:65" s="1" customFormat="1" ht="16.25" customHeight="1">
      <c r="B263" s="32"/>
      <c r="C263" s="198" t="s">
        <v>1</v>
      </c>
      <c r="D263" s="198" t="s">
        <v>179</v>
      </c>
      <c r="E263" s="199" t="s">
        <v>1</v>
      </c>
      <c r="F263" s="200" t="s">
        <v>1</v>
      </c>
      <c r="G263" s="201" t="s">
        <v>1</v>
      </c>
      <c r="H263" s="202"/>
      <c r="I263" s="202"/>
      <c r="J263" s="203">
        <f t="shared" si="60"/>
        <v>0</v>
      </c>
      <c r="K263" s="204"/>
      <c r="L263" s="32"/>
      <c r="M263" s="205" t="s">
        <v>1</v>
      </c>
      <c r="N263" s="206" t="s">
        <v>41</v>
      </c>
      <c r="T263" s="59"/>
      <c r="AT263" s="17" t="s">
        <v>1276</v>
      </c>
      <c r="AU263" s="17" t="s">
        <v>83</v>
      </c>
      <c r="AY263" s="17" t="s">
        <v>1276</v>
      </c>
      <c r="BE263" s="155">
        <f>IF(N263="základná",J263,0)</f>
        <v>0</v>
      </c>
      <c r="BF263" s="155">
        <f>IF(N263="znížená",J263,0)</f>
        <v>0</v>
      </c>
      <c r="BG263" s="155">
        <f>IF(N263="zákl. prenesená",J263,0)</f>
        <v>0</v>
      </c>
      <c r="BH263" s="155">
        <f>IF(N263="zníž. prenesená",J263,0)</f>
        <v>0</v>
      </c>
      <c r="BI263" s="155">
        <f>IF(N263="nulová",J263,0)</f>
        <v>0</v>
      </c>
      <c r="BJ263" s="17" t="s">
        <v>118</v>
      </c>
      <c r="BK263" s="155">
        <f>I263*H263</f>
        <v>0</v>
      </c>
    </row>
    <row r="264" spans="2:65" s="1" customFormat="1" ht="16.25" customHeight="1">
      <c r="B264" s="32"/>
      <c r="C264" s="198" t="s">
        <v>1</v>
      </c>
      <c r="D264" s="198" t="s">
        <v>179</v>
      </c>
      <c r="E264" s="199" t="s">
        <v>1</v>
      </c>
      <c r="F264" s="200" t="s">
        <v>1</v>
      </c>
      <c r="G264" s="201" t="s">
        <v>1</v>
      </c>
      <c r="H264" s="202"/>
      <c r="I264" s="202"/>
      <c r="J264" s="203">
        <f t="shared" si="60"/>
        <v>0</v>
      </c>
      <c r="K264" s="204"/>
      <c r="L264" s="32"/>
      <c r="M264" s="205" t="s">
        <v>1</v>
      </c>
      <c r="N264" s="206" t="s">
        <v>41</v>
      </c>
      <c r="T264" s="59"/>
      <c r="AT264" s="17" t="s">
        <v>1276</v>
      </c>
      <c r="AU264" s="17" t="s">
        <v>83</v>
      </c>
      <c r="AY264" s="17" t="s">
        <v>1276</v>
      </c>
      <c r="BE264" s="155">
        <f>IF(N264="základná",J264,0)</f>
        <v>0</v>
      </c>
      <c r="BF264" s="155">
        <f>IF(N264="znížená",J264,0)</f>
        <v>0</v>
      </c>
      <c r="BG264" s="155">
        <f>IF(N264="zákl. prenesená",J264,0)</f>
        <v>0</v>
      </c>
      <c r="BH264" s="155">
        <f>IF(N264="zníž. prenesená",J264,0)</f>
        <v>0</v>
      </c>
      <c r="BI264" s="155">
        <f>IF(N264="nulová",J264,0)</f>
        <v>0</v>
      </c>
      <c r="BJ264" s="17" t="s">
        <v>118</v>
      </c>
      <c r="BK264" s="155">
        <f>I264*H264</f>
        <v>0</v>
      </c>
    </row>
    <row r="265" spans="2:65" s="1" customFormat="1" ht="16.25" customHeight="1">
      <c r="B265" s="32"/>
      <c r="C265" s="198" t="s">
        <v>1</v>
      </c>
      <c r="D265" s="198" t="s">
        <v>179</v>
      </c>
      <c r="E265" s="199" t="s">
        <v>1</v>
      </c>
      <c r="F265" s="200" t="s">
        <v>1</v>
      </c>
      <c r="G265" s="201" t="s">
        <v>1</v>
      </c>
      <c r="H265" s="202"/>
      <c r="I265" s="202"/>
      <c r="J265" s="203">
        <f t="shared" si="60"/>
        <v>0</v>
      </c>
      <c r="K265" s="204"/>
      <c r="L265" s="32"/>
      <c r="M265" s="205" t="s">
        <v>1</v>
      </c>
      <c r="N265" s="206" t="s">
        <v>41</v>
      </c>
      <c r="O265" s="207"/>
      <c r="P265" s="207"/>
      <c r="Q265" s="207"/>
      <c r="R265" s="207"/>
      <c r="S265" s="207"/>
      <c r="T265" s="208"/>
      <c r="AT265" s="17" t="s">
        <v>1276</v>
      </c>
      <c r="AU265" s="17" t="s">
        <v>83</v>
      </c>
      <c r="AY265" s="17" t="s">
        <v>1276</v>
      </c>
      <c r="BE265" s="155">
        <f>IF(N265="základná",J265,0)</f>
        <v>0</v>
      </c>
      <c r="BF265" s="155">
        <f>IF(N265="znížená",J265,0)</f>
        <v>0</v>
      </c>
      <c r="BG265" s="155">
        <f>IF(N265="zákl. prenesená",J265,0)</f>
        <v>0</v>
      </c>
      <c r="BH265" s="155">
        <f>IF(N265="zníž. prenesená",J265,0)</f>
        <v>0</v>
      </c>
      <c r="BI265" s="155">
        <f>IF(N265="nulová",J265,0)</f>
        <v>0</v>
      </c>
      <c r="BJ265" s="17" t="s">
        <v>118</v>
      </c>
      <c r="BK265" s="155">
        <f>I265*H265</f>
        <v>0</v>
      </c>
    </row>
    <row r="266" spans="2:65" s="1" customFormat="1" ht="7" customHeight="1"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32"/>
    </row>
  </sheetData>
  <autoFilter ref="C128:K265" xr:uid="{00000000-0009-0000-0000-000002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61:D266" xr:uid="{00000000-0002-0000-0200-000000000000}">
      <formula1>"K, M"</formula1>
    </dataValidation>
    <dataValidation type="list" allowBlank="1" showInputMessage="1" showErrorMessage="1" error="Povolené sú hodnoty základná, znížená, nulová." sqref="N261:N266" xr:uid="{00000000-0002-0000-02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6"/>
  <sheetViews>
    <sheetView showGridLines="0" topLeftCell="A180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90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1557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1278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1278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ROUND(J125,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ROUND((ROUND((SUM(BE125:BE179)),  2) + SUM(BE181:BE185)), 2)</f>
        <v>0</v>
      </c>
      <c r="G33" s="96"/>
      <c r="H33" s="96"/>
      <c r="I33" s="97">
        <v>0.2</v>
      </c>
      <c r="J33" s="95">
        <f>ROUND((ROUND(((SUM(BE125:BE179))*I33),  2) + (SUM(BE181:BE185)*I33)),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ROUND((ROUND((SUM(BF125:BF179)),  2) + SUM(BF181:BF185)), 2)</f>
        <v>0</v>
      </c>
      <c r="G34" s="96"/>
      <c r="H34" s="96"/>
      <c r="I34" s="97">
        <v>0.2</v>
      </c>
      <c r="J34" s="95">
        <f>ROUND((ROUND(((SUM(BF125:BF179))*I34),  2) + (SUM(BF181:BF185)*I34)),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ROUND((ROUND((SUM(BG125:BG179)),  2) + SUM(BG181:BG185)),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ROUND((ROUND((SUM(BH125:BH179)),  2) + SUM(BH181:BH185)),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ROUND((ROUND((SUM(BI125:BI179)),  2) + SUM(BI181:BI185)),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03 - Plynoinštalácia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 xml:space="preserve"> MASPLAN s.r.o. 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MASPLAN s.r.o. 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J125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1279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2:12" s="9" customFormat="1" ht="20" customHeight="1">
      <c r="B98" s="115"/>
      <c r="D98" s="116" t="s">
        <v>1280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2:12" s="9" customFormat="1" ht="20" customHeight="1">
      <c r="B99" s="115"/>
      <c r="D99" s="116" t="s">
        <v>1285</v>
      </c>
      <c r="E99" s="117"/>
      <c r="F99" s="117"/>
      <c r="G99" s="117"/>
      <c r="H99" s="117"/>
      <c r="I99" s="117"/>
      <c r="J99" s="118">
        <f>J135</f>
        <v>0</v>
      </c>
      <c r="L99" s="115"/>
    </row>
    <row r="100" spans="2:12" s="8" customFormat="1" ht="25" customHeight="1">
      <c r="B100" s="111"/>
      <c r="D100" s="112" t="s">
        <v>1286</v>
      </c>
      <c r="E100" s="113"/>
      <c r="F100" s="113"/>
      <c r="G100" s="113"/>
      <c r="H100" s="113"/>
      <c r="I100" s="113"/>
      <c r="J100" s="114">
        <f>J138</f>
        <v>0</v>
      </c>
      <c r="L100" s="111"/>
    </row>
    <row r="101" spans="2:12" s="9" customFormat="1" ht="20" customHeight="1">
      <c r="B101" s="115"/>
      <c r="D101" s="116" t="s">
        <v>1558</v>
      </c>
      <c r="E101" s="117"/>
      <c r="F101" s="117"/>
      <c r="G101" s="117"/>
      <c r="H101" s="117"/>
      <c r="I101" s="117"/>
      <c r="J101" s="118">
        <f>J139</f>
        <v>0</v>
      </c>
      <c r="L101" s="115"/>
    </row>
    <row r="102" spans="2:12" s="9" customFormat="1" ht="20" customHeight="1">
      <c r="B102" s="115"/>
      <c r="D102" s="116" t="s">
        <v>1559</v>
      </c>
      <c r="E102" s="117"/>
      <c r="F102" s="117"/>
      <c r="G102" s="117"/>
      <c r="H102" s="117"/>
      <c r="I102" s="117"/>
      <c r="J102" s="118">
        <f>J157</f>
        <v>0</v>
      </c>
      <c r="L102" s="115"/>
    </row>
    <row r="103" spans="2:12" s="8" customFormat="1" ht="25" customHeight="1">
      <c r="B103" s="111"/>
      <c r="D103" s="112" t="s">
        <v>1560</v>
      </c>
      <c r="E103" s="113"/>
      <c r="F103" s="113"/>
      <c r="G103" s="113"/>
      <c r="H103" s="113"/>
      <c r="I103" s="113"/>
      <c r="J103" s="114">
        <f>J162</f>
        <v>0</v>
      </c>
      <c r="L103" s="111"/>
    </row>
    <row r="104" spans="2:12" s="9" customFormat="1" ht="20" customHeight="1">
      <c r="B104" s="115"/>
      <c r="D104" s="116" t="s">
        <v>1561</v>
      </c>
      <c r="E104" s="117"/>
      <c r="F104" s="117"/>
      <c r="G104" s="117"/>
      <c r="H104" s="117"/>
      <c r="I104" s="117"/>
      <c r="J104" s="118">
        <f>J163</f>
        <v>0</v>
      </c>
      <c r="L104" s="115"/>
    </row>
    <row r="105" spans="2:12" s="8" customFormat="1" ht="21.75" customHeight="1">
      <c r="B105" s="111"/>
      <c r="D105" s="119" t="s">
        <v>162</v>
      </c>
      <c r="J105" s="120">
        <f>J180</f>
        <v>0</v>
      </c>
      <c r="L105" s="111"/>
    </row>
    <row r="106" spans="2:12" s="1" customFormat="1" ht="21.75" customHeight="1">
      <c r="B106" s="32"/>
      <c r="L106" s="32"/>
    </row>
    <row r="107" spans="2:12" s="1" customFormat="1" ht="7" customHeigh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32"/>
    </row>
    <row r="111" spans="2:12" s="1" customFormat="1" ht="7" customHeight="1"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32"/>
    </row>
    <row r="112" spans="2:12" s="1" customFormat="1" ht="25" customHeight="1">
      <c r="B112" s="32"/>
      <c r="C112" s="21" t="s">
        <v>163</v>
      </c>
      <c r="L112" s="32"/>
    </row>
    <row r="113" spans="2:65" s="1" customFormat="1" ht="7" customHeight="1">
      <c r="B113" s="32"/>
      <c r="L113" s="32"/>
    </row>
    <row r="114" spans="2:65" s="1" customFormat="1" ht="12" customHeight="1">
      <c r="B114" s="32"/>
      <c r="C114" s="27" t="s">
        <v>15</v>
      </c>
      <c r="L114" s="32"/>
    </row>
    <row r="115" spans="2:65" s="1" customFormat="1" ht="16.5" customHeight="1">
      <c r="B115" s="32"/>
      <c r="E115" s="259" t="str">
        <f>E7</f>
        <v>ZŠ Láb - prístavba - aktualizácia</v>
      </c>
      <c r="F115" s="260"/>
      <c r="G115" s="260"/>
      <c r="H115" s="260"/>
      <c r="L115" s="32"/>
    </row>
    <row r="116" spans="2:65" s="1" customFormat="1" ht="12" customHeight="1">
      <c r="B116" s="32"/>
      <c r="C116" s="27" t="s">
        <v>132</v>
      </c>
      <c r="L116" s="32"/>
    </row>
    <row r="117" spans="2:65" s="1" customFormat="1" ht="16.5" customHeight="1">
      <c r="B117" s="32"/>
      <c r="E117" s="221" t="str">
        <f>E9</f>
        <v>03 - Plynoinštalácia</v>
      </c>
      <c r="F117" s="261"/>
      <c r="G117" s="261"/>
      <c r="H117" s="261"/>
      <c r="L117" s="32"/>
    </row>
    <row r="118" spans="2:65" s="1" customFormat="1" ht="7" customHeight="1">
      <c r="B118" s="32"/>
      <c r="L118" s="32"/>
    </row>
    <row r="119" spans="2:65" s="1" customFormat="1" ht="12" customHeight="1">
      <c r="B119" s="32"/>
      <c r="C119" s="27" t="s">
        <v>19</v>
      </c>
      <c r="F119" s="25" t="str">
        <f>F12</f>
        <v>Základná škola Láb</v>
      </c>
      <c r="I119" s="27" t="s">
        <v>21</v>
      </c>
      <c r="J119" s="55" t="str">
        <f>IF(J12="","",J12)</f>
        <v/>
      </c>
      <c r="L119" s="32"/>
    </row>
    <row r="120" spans="2:65" s="1" customFormat="1" ht="7" customHeight="1">
      <c r="B120" s="32"/>
      <c r="L120" s="32"/>
    </row>
    <row r="121" spans="2:65" s="1" customFormat="1" ht="15.25" customHeight="1">
      <c r="B121" s="32"/>
      <c r="C121" s="27" t="s">
        <v>22</v>
      </c>
      <c r="F121" s="25" t="str">
        <f>E15</f>
        <v>Obec Láb</v>
      </c>
      <c r="I121" s="27" t="s">
        <v>28</v>
      </c>
      <c r="J121" s="30" t="str">
        <f>E21</f>
        <v xml:space="preserve"> MASPLAN s.r.o. </v>
      </c>
      <c r="L121" s="32"/>
    </row>
    <row r="122" spans="2:65" s="1" customFormat="1" ht="15.25" customHeight="1">
      <c r="B122" s="32"/>
      <c r="C122" s="27" t="s">
        <v>26</v>
      </c>
      <c r="F122" s="25" t="str">
        <f>IF(E18="","",E18)</f>
        <v>Vyplň údaj</v>
      </c>
      <c r="I122" s="27" t="s">
        <v>31</v>
      </c>
      <c r="J122" s="30" t="str">
        <f>E24</f>
        <v xml:space="preserve"> MASPLAN s.r.o. </v>
      </c>
      <c r="L122" s="32"/>
    </row>
    <row r="123" spans="2:65" s="1" customFormat="1" ht="10.25" customHeight="1">
      <c r="B123" s="32"/>
      <c r="L123" s="32"/>
    </row>
    <row r="124" spans="2:65" s="10" customFormat="1" ht="29.25" customHeight="1">
      <c r="B124" s="121"/>
      <c r="C124" s="122" t="s">
        <v>164</v>
      </c>
      <c r="D124" s="123" t="s">
        <v>60</v>
      </c>
      <c r="E124" s="123" t="s">
        <v>56</v>
      </c>
      <c r="F124" s="123" t="s">
        <v>57</v>
      </c>
      <c r="G124" s="123" t="s">
        <v>165</v>
      </c>
      <c r="H124" s="123" t="s">
        <v>166</v>
      </c>
      <c r="I124" s="123" t="s">
        <v>167</v>
      </c>
      <c r="J124" s="124" t="s">
        <v>137</v>
      </c>
      <c r="K124" s="125" t="s">
        <v>168</v>
      </c>
      <c r="L124" s="121"/>
      <c r="M124" s="62" t="s">
        <v>1</v>
      </c>
      <c r="N124" s="63" t="s">
        <v>39</v>
      </c>
      <c r="O124" s="63" t="s">
        <v>169</v>
      </c>
      <c r="P124" s="63" t="s">
        <v>170</v>
      </c>
      <c r="Q124" s="63" t="s">
        <v>171</v>
      </c>
      <c r="R124" s="63" t="s">
        <v>172</v>
      </c>
      <c r="S124" s="63" t="s">
        <v>173</v>
      </c>
      <c r="T124" s="64" t="s">
        <v>174</v>
      </c>
    </row>
    <row r="125" spans="2:65" s="1" customFormat="1" ht="22.75" customHeight="1">
      <c r="B125" s="32"/>
      <c r="C125" s="67" t="s">
        <v>138</v>
      </c>
      <c r="J125" s="126">
        <f>BK125</f>
        <v>0</v>
      </c>
      <c r="L125" s="32"/>
      <c r="M125" s="65"/>
      <c r="N125" s="56"/>
      <c r="O125" s="56"/>
      <c r="P125" s="127">
        <f>P126+P138+P162+P180</f>
        <v>0</v>
      </c>
      <c r="Q125" s="56"/>
      <c r="R125" s="127">
        <f>R126+R138+R162+R180</f>
        <v>11.391779999999999</v>
      </c>
      <c r="S125" s="56"/>
      <c r="T125" s="128">
        <f>T126+T138+T162+T180</f>
        <v>0</v>
      </c>
      <c r="AT125" s="17" t="s">
        <v>74</v>
      </c>
      <c r="AU125" s="17" t="s">
        <v>139</v>
      </c>
      <c r="BK125" s="129">
        <f>BK126+BK138+BK162+BK180</f>
        <v>0</v>
      </c>
    </row>
    <row r="126" spans="2:65" s="11" customFormat="1" ht="26" customHeight="1">
      <c r="B126" s="130"/>
      <c r="D126" s="131" t="s">
        <v>74</v>
      </c>
      <c r="E126" s="132" t="s">
        <v>175</v>
      </c>
      <c r="F126" s="132" t="s">
        <v>1291</v>
      </c>
      <c r="I126" s="133"/>
      <c r="J126" s="120">
        <f>BK126</f>
        <v>0</v>
      </c>
      <c r="L126" s="130"/>
      <c r="M126" s="134"/>
      <c r="P126" s="135">
        <f>P127+P135</f>
        <v>0</v>
      </c>
      <c r="R126" s="135">
        <f>R127+R135</f>
        <v>11.222</v>
      </c>
      <c r="T126" s="136">
        <f>T127+T135</f>
        <v>0</v>
      </c>
      <c r="AR126" s="131" t="s">
        <v>83</v>
      </c>
      <c r="AT126" s="137" t="s">
        <v>74</v>
      </c>
      <c r="AU126" s="137" t="s">
        <v>75</v>
      </c>
      <c r="AY126" s="131" t="s">
        <v>177</v>
      </c>
      <c r="BK126" s="138">
        <f>BK127+BK135</f>
        <v>0</v>
      </c>
    </row>
    <row r="127" spans="2:65" s="11" customFormat="1" ht="22.75" customHeight="1">
      <c r="B127" s="130"/>
      <c r="D127" s="131" t="s">
        <v>74</v>
      </c>
      <c r="E127" s="139" t="s">
        <v>83</v>
      </c>
      <c r="F127" s="139" t="s">
        <v>1292</v>
      </c>
      <c r="I127" s="133"/>
      <c r="J127" s="140">
        <f>BK127</f>
        <v>0</v>
      </c>
      <c r="L127" s="130"/>
      <c r="M127" s="134"/>
      <c r="P127" s="135">
        <f>SUM(P128:P134)</f>
        <v>0</v>
      </c>
      <c r="R127" s="135">
        <f>SUM(R128:R134)</f>
        <v>11.222</v>
      </c>
      <c r="T127" s="136">
        <f>SUM(T128:T134)</f>
        <v>0</v>
      </c>
      <c r="AR127" s="131" t="s">
        <v>83</v>
      </c>
      <c r="AT127" s="137" t="s">
        <v>74</v>
      </c>
      <c r="AU127" s="137" t="s">
        <v>83</v>
      </c>
      <c r="AY127" s="131" t="s">
        <v>177</v>
      </c>
      <c r="BK127" s="138">
        <f>SUM(BK128:BK134)</f>
        <v>0</v>
      </c>
    </row>
    <row r="128" spans="2:65" s="1" customFormat="1" ht="21.75" customHeight="1">
      <c r="B128" s="141"/>
      <c r="C128" s="142" t="s">
        <v>83</v>
      </c>
      <c r="D128" s="142" t="s">
        <v>179</v>
      </c>
      <c r="E128" s="143" t="s">
        <v>1295</v>
      </c>
      <c r="F128" s="144" t="s">
        <v>1296</v>
      </c>
      <c r="G128" s="145" t="s">
        <v>182</v>
      </c>
      <c r="H128" s="146">
        <v>15.12</v>
      </c>
      <c r="I128" s="147"/>
      <c r="J128" s="148">
        <f t="shared" ref="J128:J134" si="0">ROUND(I128*H128,2)</f>
        <v>0</v>
      </c>
      <c r="K128" s="149"/>
      <c r="L128" s="32"/>
      <c r="M128" s="150" t="s">
        <v>1</v>
      </c>
      <c r="N128" s="151" t="s">
        <v>41</v>
      </c>
      <c r="P128" s="152">
        <f t="shared" ref="P128:P134" si="1">O128*H128</f>
        <v>0</v>
      </c>
      <c r="Q128" s="152">
        <v>0</v>
      </c>
      <c r="R128" s="152">
        <f t="shared" ref="R128:R134" si="2">Q128*H128</f>
        <v>0</v>
      </c>
      <c r="S128" s="152">
        <v>0</v>
      </c>
      <c r="T128" s="153">
        <f t="shared" ref="T128:T134" si="3">S128*H128</f>
        <v>0</v>
      </c>
      <c r="AR128" s="154" t="s">
        <v>183</v>
      </c>
      <c r="AT128" s="154" t="s">
        <v>179</v>
      </c>
      <c r="AU128" s="154" t="s">
        <v>118</v>
      </c>
      <c r="AY128" s="17" t="s">
        <v>177</v>
      </c>
      <c r="BE128" s="155">
        <f t="shared" ref="BE128:BE134" si="4">IF(N128="základná",J128,0)</f>
        <v>0</v>
      </c>
      <c r="BF128" s="155">
        <f t="shared" ref="BF128:BF134" si="5">IF(N128="znížená",J128,0)</f>
        <v>0</v>
      </c>
      <c r="BG128" s="155">
        <f t="shared" ref="BG128:BG134" si="6">IF(N128="zákl. prenesená",J128,0)</f>
        <v>0</v>
      </c>
      <c r="BH128" s="155">
        <f t="shared" ref="BH128:BH134" si="7">IF(N128="zníž. prenesená",J128,0)</f>
        <v>0</v>
      </c>
      <c r="BI128" s="155">
        <f t="shared" ref="BI128:BI134" si="8">IF(N128="nulová",J128,0)</f>
        <v>0</v>
      </c>
      <c r="BJ128" s="17" t="s">
        <v>118</v>
      </c>
      <c r="BK128" s="155">
        <f t="shared" ref="BK128:BK134" si="9">ROUND(I128*H128,2)</f>
        <v>0</v>
      </c>
      <c r="BL128" s="17" t="s">
        <v>183</v>
      </c>
      <c r="BM128" s="154" t="s">
        <v>118</v>
      </c>
    </row>
    <row r="129" spans="2:65" s="1" customFormat="1" ht="24.25" customHeight="1">
      <c r="B129" s="141"/>
      <c r="C129" s="142" t="s">
        <v>118</v>
      </c>
      <c r="D129" s="142" t="s">
        <v>179</v>
      </c>
      <c r="E129" s="143" t="s">
        <v>1297</v>
      </c>
      <c r="F129" s="144" t="s">
        <v>1298</v>
      </c>
      <c r="G129" s="145" t="s">
        <v>182</v>
      </c>
      <c r="H129" s="146">
        <v>6.72</v>
      </c>
      <c r="I129" s="147"/>
      <c r="J129" s="148">
        <f t="shared" si="0"/>
        <v>0</v>
      </c>
      <c r="K129" s="149"/>
      <c r="L129" s="32"/>
      <c r="M129" s="150" t="s">
        <v>1</v>
      </c>
      <c r="N129" s="151" t="s">
        <v>41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AR129" s="154" t="s">
        <v>183</v>
      </c>
      <c r="AT129" s="154" t="s">
        <v>179</v>
      </c>
      <c r="AU129" s="154" t="s">
        <v>118</v>
      </c>
      <c r="AY129" s="17" t="s">
        <v>177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7" t="s">
        <v>118</v>
      </c>
      <c r="BK129" s="155">
        <f t="shared" si="9"/>
        <v>0</v>
      </c>
      <c r="BL129" s="17" t="s">
        <v>183</v>
      </c>
      <c r="BM129" s="154" t="s">
        <v>183</v>
      </c>
    </row>
    <row r="130" spans="2:65" s="1" customFormat="1" ht="16.5" customHeight="1">
      <c r="B130" s="141"/>
      <c r="C130" s="142" t="s">
        <v>191</v>
      </c>
      <c r="D130" s="142" t="s">
        <v>179</v>
      </c>
      <c r="E130" s="143" t="s">
        <v>1299</v>
      </c>
      <c r="F130" s="144" t="s">
        <v>1300</v>
      </c>
      <c r="G130" s="145" t="s">
        <v>182</v>
      </c>
      <c r="H130" s="146">
        <v>6.72</v>
      </c>
      <c r="I130" s="147"/>
      <c r="J130" s="148">
        <f t="shared" si="0"/>
        <v>0</v>
      </c>
      <c r="K130" s="149"/>
      <c r="L130" s="32"/>
      <c r="M130" s="150" t="s">
        <v>1</v>
      </c>
      <c r="N130" s="151" t="s">
        <v>41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AR130" s="154" t="s">
        <v>183</v>
      </c>
      <c r="AT130" s="154" t="s">
        <v>179</v>
      </c>
      <c r="AU130" s="154" t="s">
        <v>118</v>
      </c>
      <c r="AY130" s="17" t="s">
        <v>177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7" t="s">
        <v>118</v>
      </c>
      <c r="BK130" s="155">
        <f t="shared" si="9"/>
        <v>0</v>
      </c>
      <c r="BL130" s="17" t="s">
        <v>183</v>
      </c>
      <c r="BM130" s="154" t="s">
        <v>205</v>
      </c>
    </row>
    <row r="131" spans="2:65" s="1" customFormat="1" ht="16.5" customHeight="1">
      <c r="B131" s="141"/>
      <c r="C131" s="142" t="s">
        <v>183</v>
      </c>
      <c r="D131" s="142" t="s">
        <v>179</v>
      </c>
      <c r="E131" s="143" t="s">
        <v>1301</v>
      </c>
      <c r="F131" s="144" t="s">
        <v>1302</v>
      </c>
      <c r="G131" s="145" t="s">
        <v>182</v>
      </c>
      <c r="H131" s="146">
        <v>6.72</v>
      </c>
      <c r="I131" s="147"/>
      <c r="J131" s="148">
        <f t="shared" si="0"/>
        <v>0</v>
      </c>
      <c r="K131" s="149"/>
      <c r="L131" s="32"/>
      <c r="M131" s="150" t="s">
        <v>1</v>
      </c>
      <c r="N131" s="151" t="s">
        <v>41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AR131" s="154" t="s">
        <v>183</v>
      </c>
      <c r="AT131" s="154" t="s">
        <v>179</v>
      </c>
      <c r="AU131" s="154" t="s">
        <v>118</v>
      </c>
      <c r="AY131" s="17" t="s">
        <v>177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7" t="s">
        <v>118</v>
      </c>
      <c r="BK131" s="155">
        <f t="shared" si="9"/>
        <v>0</v>
      </c>
      <c r="BL131" s="17" t="s">
        <v>183</v>
      </c>
      <c r="BM131" s="154" t="s">
        <v>215</v>
      </c>
    </row>
    <row r="132" spans="2:65" s="1" customFormat="1" ht="24.25" customHeight="1">
      <c r="B132" s="141"/>
      <c r="C132" s="142" t="s">
        <v>200</v>
      </c>
      <c r="D132" s="142" t="s">
        <v>179</v>
      </c>
      <c r="E132" s="143" t="s">
        <v>1303</v>
      </c>
      <c r="F132" s="144" t="s">
        <v>1304</v>
      </c>
      <c r="G132" s="145" t="s">
        <v>182</v>
      </c>
      <c r="H132" s="146">
        <v>8.4</v>
      </c>
      <c r="I132" s="147"/>
      <c r="J132" s="148">
        <f t="shared" si="0"/>
        <v>0</v>
      </c>
      <c r="K132" s="149"/>
      <c r="L132" s="32"/>
      <c r="M132" s="150" t="s">
        <v>1</v>
      </c>
      <c r="N132" s="151" t="s">
        <v>41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AR132" s="154" t="s">
        <v>183</v>
      </c>
      <c r="AT132" s="154" t="s">
        <v>179</v>
      </c>
      <c r="AU132" s="154" t="s">
        <v>118</v>
      </c>
      <c r="AY132" s="17" t="s">
        <v>177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7" t="s">
        <v>118</v>
      </c>
      <c r="BK132" s="155">
        <f t="shared" si="9"/>
        <v>0</v>
      </c>
      <c r="BL132" s="17" t="s">
        <v>183</v>
      </c>
      <c r="BM132" s="154" t="s">
        <v>109</v>
      </c>
    </row>
    <row r="133" spans="2:65" s="1" customFormat="1" ht="16.5" customHeight="1">
      <c r="B133" s="141"/>
      <c r="C133" s="142" t="s">
        <v>205</v>
      </c>
      <c r="D133" s="142" t="s">
        <v>179</v>
      </c>
      <c r="E133" s="143" t="s">
        <v>1562</v>
      </c>
      <c r="F133" s="144" t="s">
        <v>1563</v>
      </c>
      <c r="G133" s="145" t="s">
        <v>182</v>
      </c>
      <c r="H133" s="146">
        <v>6.72</v>
      </c>
      <c r="I133" s="147"/>
      <c r="J133" s="148">
        <f t="shared" si="0"/>
        <v>0</v>
      </c>
      <c r="K133" s="149"/>
      <c r="L133" s="32"/>
      <c r="M133" s="150" t="s">
        <v>1</v>
      </c>
      <c r="N133" s="151" t="s">
        <v>41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AR133" s="154" t="s">
        <v>183</v>
      </c>
      <c r="AT133" s="154" t="s">
        <v>179</v>
      </c>
      <c r="AU133" s="154" t="s">
        <v>118</v>
      </c>
      <c r="AY133" s="17" t="s">
        <v>177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118</v>
      </c>
      <c r="BK133" s="155">
        <f t="shared" si="9"/>
        <v>0</v>
      </c>
      <c r="BL133" s="17" t="s">
        <v>183</v>
      </c>
      <c r="BM133" s="154" t="s">
        <v>233</v>
      </c>
    </row>
    <row r="134" spans="2:65" s="1" customFormat="1" ht="16.5" customHeight="1">
      <c r="B134" s="141"/>
      <c r="C134" s="187" t="s">
        <v>210</v>
      </c>
      <c r="D134" s="187" t="s">
        <v>478</v>
      </c>
      <c r="E134" s="188" t="s">
        <v>1564</v>
      </c>
      <c r="F134" s="189" t="s">
        <v>1565</v>
      </c>
      <c r="G134" s="190" t="s">
        <v>236</v>
      </c>
      <c r="H134" s="191">
        <v>11.222</v>
      </c>
      <c r="I134" s="192"/>
      <c r="J134" s="193">
        <f t="shared" si="0"/>
        <v>0</v>
      </c>
      <c r="K134" s="194"/>
      <c r="L134" s="195"/>
      <c r="M134" s="196" t="s">
        <v>1</v>
      </c>
      <c r="N134" s="197" t="s">
        <v>41</v>
      </c>
      <c r="P134" s="152">
        <f t="shared" si="1"/>
        <v>0</v>
      </c>
      <c r="Q134" s="152">
        <v>1</v>
      </c>
      <c r="R134" s="152">
        <f t="shared" si="2"/>
        <v>11.222</v>
      </c>
      <c r="S134" s="152">
        <v>0</v>
      </c>
      <c r="T134" s="153">
        <f t="shared" si="3"/>
        <v>0</v>
      </c>
      <c r="AR134" s="154" t="s">
        <v>215</v>
      </c>
      <c r="AT134" s="154" t="s">
        <v>478</v>
      </c>
      <c r="AU134" s="154" t="s">
        <v>118</v>
      </c>
      <c r="AY134" s="17" t="s">
        <v>177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118</v>
      </c>
      <c r="BK134" s="155">
        <f t="shared" si="9"/>
        <v>0</v>
      </c>
      <c r="BL134" s="17" t="s">
        <v>183</v>
      </c>
      <c r="BM134" s="154" t="s">
        <v>245</v>
      </c>
    </row>
    <row r="135" spans="2:65" s="11" customFormat="1" ht="22.75" customHeight="1">
      <c r="B135" s="130"/>
      <c r="D135" s="131" t="s">
        <v>74</v>
      </c>
      <c r="E135" s="139" t="s">
        <v>220</v>
      </c>
      <c r="F135" s="139" t="s">
        <v>1354</v>
      </c>
      <c r="I135" s="133"/>
      <c r="J135" s="140">
        <f>BK135</f>
        <v>0</v>
      </c>
      <c r="L135" s="130"/>
      <c r="M135" s="134"/>
      <c r="P135" s="135">
        <f>SUM(P136:P137)</f>
        <v>0</v>
      </c>
      <c r="R135" s="135">
        <f>SUM(R136:R137)</f>
        <v>0</v>
      </c>
      <c r="T135" s="136">
        <f>SUM(T136:T137)</f>
        <v>0</v>
      </c>
      <c r="AR135" s="131" t="s">
        <v>83</v>
      </c>
      <c r="AT135" s="137" t="s">
        <v>74</v>
      </c>
      <c r="AU135" s="137" t="s">
        <v>83</v>
      </c>
      <c r="AY135" s="131" t="s">
        <v>177</v>
      </c>
      <c r="BK135" s="138">
        <f>SUM(BK136:BK137)</f>
        <v>0</v>
      </c>
    </row>
    <row r="136" spans="2:65" s="1" customFormat="1" ht="16.5" customHeight="1">
      <c r="B136" s="141"/>
      <c r="C136" s="142" t="s">
        <v>215</v>
      </c>
      <c r="D136" s="142" t="s">
        <v>179</v>
      </c>
      <c r="E136" s="143" t="s">
        <v>1355</v>
      </c>
      <c r="F136" s="144" t="s">
        <v>1356</v>
      </c>
      <c r="G136" s="145" t="s">
        <v>182</v>
      </c>
      <c r="H136" s="146">
        <v>6.72</v>
      </c>
      <c r="I136" s="147"/>
      <c r="J136" s="148">
        <f>ROUND(I136*H136,2)</f>
        <v>0</v>
      </c>
      <c r="K136" s="149"/>
      <c r="L136" s="32"/>
      <c r="M136" s="150" t="s">
        <v>1</v>
      </c>
      <c r="N136" s="151" t="s">
        <v>41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54" t="s">
        <v>183</v>
      </c>
      <c r="AT136" s="154" t="s">
        <v>179</v>
      </c>
      <c r="AU136" s="154" t="s">
        <v>118</v>
      </c>
      <c r="AY136" s="17" t="s">
        <v>177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7" t="s">
        <v>118</v>
      </c>
      <c r="BK136" s="155">
        <f>ROUND(I136*H136,2)</f>
        <v>0</v>
      </c>
      <c r="BL136" s="17" t="s">
        <v>183</v>
      </c>
      <c r="BM136" s="154" t="s">
        <v>258</v>
      </c>
    </row>
    <row r="137" spans="2:65" s="1" customFormat="1" ht="24.25" customHeight="1">
      <c r="B137" s="141"/>
      <c r="C137" s="142" t="s">
        <v>220</v>
      </c>
      <c r="D137" s="142" t="s">
        <v>179</v>
      </c>
      <c r="E137" s="143" t="s">
        <v>1566</v>
      </c>
      <c r="F137" s="144" t="s">
        <v>1567</v>
      </c>
      <c r="G137" s="145" t="s">
        <v>236</v>
      </c>
      <c r="H137" s="146">
        <v>11.222</v>
      </c>
      <c r="I137" s="147"/>
      <c r="J137" s="148">
        <f>ROUND(I137*H137,2)</f>
        <v>0</v>
      </c>
      <c r="K137" s="149"/>
      <c r="L137" s="32"/>
      <c r="M137" s="150" t="s">
        <v>1</v>
      </c>
      <c r="N137" s="151" t="s">
        <v>41</v>
      </c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AR137" s="154" t="s">
        <v>183</v>
      </c>
      <c r="AT137" s="154" t="s">
        <v>179</v>
      </c>
      <c r="AU137" s="154" t="s">
        <v>118</v>
      </c>
      <c r="AY137" s="17" t="s">
        <v>177</v>
      </c>
      <c r="BE137" s="155">
        <f>IF(N137="základná",J137,0)</f>
        <v>0</v>
      </c>
      <c r="BF137" s="155">
        <f>IF(N137="znížená",J137,0)</f>
        <v>0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17" t="s">
        <v>118</v>
      </c>
      <c r="BK137" s="155">
        <f>ROUND(I137*H137,2)</f>
        <v>0</v>
      </c>
      <c r="BL137" s="17" t="s">
        <v>183</v>
      </c>
      <c r="BM137" s="154" t="s">
        <v>268</v>
      </c>
    </row>
    <row r="138" spans="2:65" s="11" customFormat="1" ht="26" customHeight="1">
      <c r="B138" s="130"/>
      <c r="D138" s="131" t="s">
        <v>74</v>
      </c>
      <c r="E138" s="132" t="s">
        <v>727</v>
      </c>
      <c r="F138" s="132" t="s">
        <v>1359</v>
      </c>
      <c r="I138" s="133"/>
      <c r="J138" s="120">
        <f>BK138</f>
        <v>0</v>
      </c>
      <c r="L138" s="130"/>
      <c r="M138" s="134"/>
      <c r="P138" s="135">
        <f>P139+P157</f>
        <v>0</v>
      </c>
      <c r="R138" s="135">
        <f>R139+R157</f>
        <v>0.14607000000000003</v>
      </c>
      <c r="T138" s="136">
        <f>T139+T157</f>
        <v>0</v>
      </c>
      <c r="AR138" s="131" t="s">
        <v>118</v>
      </c>
      <c r="AT138" s="137" t="s">
        <v>74</v>
      </c>
      <c r="AU138" s="137" t="s">
        <v>75</v>
      </c>
      <c r="AY138" s="131" t="s">
        <v>177</v>
      </c>
      <c r="BK138" s="138">
        <f>BK139+BK157</f>
        <v>0</v>
      </c>
    </row>
    <row r="139" spans="2:65" s="11" customFormat="1" ht="22.75" customHeight="1">
      <c r="B139" s="130"/>
      <c r="D139" s="131" t="s">
        <v>74</v>
      </c>
      <c r="E139" s="139" t="s">
        <v>1568</v>
      </c>
      <c r="F139" s="139" t="s">
        <v>1569</v>
      </c>
      <c r="I139" s="133"/>
      <c r="J139" s="140">
        <f>BK139</f>
        <v>0</v>
      </c>
      <c r="L139" s="130"/>
      <c r="M139" s="134"/>
      <c r="P139" s="135">
        <f>SUM(P140:P156)</f>
        <v>0</v>
      </c>
      <c r="R139" s="135">
        <f>SUM(R140:R156)</f>
        <v>0.14283000000000004</v>
      </c>
      <c r="T139" s="136">
        <f>SUM(T140:T156)</f>
        <v>0</v>
      </c>
      <c r="AR139" s="131" t="s">
        <v>118</v>
      </c>
      <c r="AT139" s="137" t="s">
        <v>74</v>
      </c>
      <c r="AU139" s="137" t="s">
        <v>83</v>
      </c>
      <c r="AY139" s="131" t="s">
        <v>177</v>
      </c>
      <c r="BK139" s="138">
        <f>SUM(BK140:BK156)</f>
        <v>0</v>
      </c>
    </row>
    <row r="140" spans="2:65" s="1" customFormat="1" ht="16.5" customHeight="1">
      <c r="B140" s="141"/>
      <c r="C140" s="142" t="s">
        <v>109</v>
      </c>
      <c r="D140" s="142" t="s">
        <v>179</v>
      </c>
      <c r="E140" s="143" t="s">
        <v>1570</v>
      </c>
      <c r="F140" s="144" t="s">
        <v>1571</v>
      </c>
      <c r="G140" s="145" t="s">
        <v>1572</v>
      </c>
      <c r="H140" s="146">
        <v>1</v>
      </c>
      <c r="I140" s="147"/>
      <c r="J140" s="148">
        <f t="shared" ref="J140:J156" si="10">ROUND(I140*H140,2)</f>
        <v>0</v>
      </c>
      <c r="K140" s="149"/>
      <c r="L140" s="32"/>
      <c r="M140" s="150" t="s">
        <v>1</v>
      </c>
      <c r="N140" s="151" t="s">
        <v>41</v>
      </c>
      <c r="P140" s="152">
        <f t="shared" ref="P140:P156" si="11">O140*H140</f>
        <v>0</v>
      </c>
      <c r="Q140" s="152">
        <v>0</v>
      </c>
      <c r="R140" s="152">
        <f t="shared" ref="R140:R156" si="12">Q140*H140</f>
        <v>0</v>
      </c>
      <c r="S140" s="152">
        <v>0</v>
      </c>
      <c r="T140" s="153">
        <f t="shared" ref="T140:T156" si="13">S140*H140</f>
        <v>0</v>
      </c>
      <c r="AR140" s="154" t="s">
        <v>258</v>
      </c>
      <c r="AT140" s="154" t="s">
        <v>179</v>
      </c>
      <c r="AU140" s="154" t="s">
        <v>118</v>
      </c>
      <c r="AY140" s="17" t="s">
        <v>177</v>
      </c>
      <c r="BE140" s="155">
        <f t="shared" ref="BE140:BE156" si="14">IF(N140="základná",J140,0)</f>
        <v>0</v>
      </c>
      <c r="BF140" s="155">
        <f t="shared" ref="BF140:BF156" si="15">IF(N140="znížená",J140,0)</f>
        <v>0</v>
      </c>
      <c r="BG140" s="155">
        <f t="shared" ref="BG140:BG156" si="16">IF(N140="zákl. prenesená",J140,0)</f>
        <v>0</v>
      </c>
      <c r="BH140" s="155">
        <f t="shared" ref="BH140:BH156" si="17">IF(N140="zníž. prenesená",J140,0)</f>
        <v>0</v>
      </c>
      <c r="BI140" s="155">
        <f t="shared" ref="BI140:BI156" si="18">IF(N140="nulová",J140,0)</f>
        <v>0</v>
      </c>
      <c r="BJ140" s="17" t="s">
        <v>118</v>
      </c>
      <c r="BK140" s="155">
        <f t="shared" ref="BK140:BK156" si="19">ROUND(I140*H140,2)</f>
        <v>0</v>
      </c>
      <c r="BL140" s="17" t="s">
        <v>258</v>
      </c>
      <c r="BM140" s="154" t="s">
        <v>7</v>
      </c>
    </row>
    <row r="141" spans="2:65" s="1" customFormat="1" ht="21.75" customHeight="1">
      <c r="B141" s="141"/>
      <c r="C141" s="142" t="s">
        <v>112</v>
      </c>
      <c r="D141" s="142" t="s">
        <v>179</v>
      </c>
      <c r="E141" s="143" t="s">
        <v>1573</v>
      </c>
      <c r="F141" s="144" t="s">
        <v>1574</v>
      </c>
      <c r="G141" s="145" t="s">
        <v>401</v>
      </c>
      <c r="H141" s="146">
        <v>3</v>
      </c>
      <c r="I141" s="147"/>
      <c r="J141" s="148">
        <f t="shared" si="10"/>
        <v>0</v>
      </c>
      <c r="K141" s="149"/>
      <c r="L141" s="32"/>
      <c r="M141" s="150" t="s">
        <v>1</v>
      </c>
      <c r="N141" s="151" t="s">
        <v>41</v>
      </c>
      <c r="P141" s="152">
        <f t="shared" si="11"/>
        <v>0</v>
      </c>
      <c r="Q141" s="152">
        <v>2.31E-3</v>
      </c>
      <c r="R141" s="152">
        <f t="shared" si="12"/>
        <v>6.9300000000000004E-3</v>
      </c>
      <c r="S141" s="152">
        <v>0</v>
      </c>
      <c r="T141" s="153">
        <f t="shared" si="13"/>
        <v>0</v>
      </c>
      <c r="AR141" s="154" t="s">
        <v>258</v>
      </c>
      <c r="AT141" s="154" t="s">
        <v>179</v>
      </c>
      <c r="AU141" s="154" t="s">
        <v>118</v>
      </c>
      <c r="AY141" s="17" t="s">
        <v>177</v>
      </c>
      <c r="BE141" s="155">
        <f t="shared" si="14"/>
        <v>0</v>
      </c>
      <c r="BF141" s="155">
        <f t="shared" si="15"/>
        <v>0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7" t="s">
        <v>118</v>
      </c>
      <c r="BK141" s="155">
        <f t="shared" si="19"/>
        <v>0</v>
      </c>
      <c r="BL141" s="17" t="s">
        <v>258</v>
      </c>
      <c r="BM141" s="154" t="s">
        <v>289</v>
      </c>
    </row>
    <row r="142" spans="2:65" s="1" customFormat="1" ht="21.75" customHeight="1">
      <c r="B142" s="141"/>
      <c r="C142" s="142" t="s">
        <v>233</v>
      </c>
      <c r="D142" s="142" t="s">
        <v>179</v>
      </c>
      <c r="E142" s="143" t="s">
        <v>1575</v>
      </c>
      <c r="F142" s="144" t="s">
        <v>1576</v>
      </c>
      <c r="G142" s="145" t="s">
        <v>401</v>
      </c>
      <c r="H142" s="146">
        <v>20</v>
      </c>
      <c r="I142" s="147"/>
      <c r="J142" s="148">
        <f t="shared" si="10"/>
        <v>0</v>
      </c>
      <c r="K142" s="149"/>
      <c r="L142" s="32"/>
      <c r="M142" s="150" t="s">
        <v>1</v>
      </c>
      <c r="N142" s="151" t="s">
        <v>41</v>
      </c>
      <c r="P142" s="152">
        <f t="shared" si="11"/>
        <v>0</v>
      </c>
      <c r="Q142" s="152">
        <v>4.0400000000000002E-3</v>
      </c>
      <c r="R142" s="152">
        <f t="shared" si="12"/>
        <v>8.0800000000000011E-2</v>
      </c>
      <c r="S142" s="152">
        <v>0</v>
      </c>
      <c r="T142" s="153">
        <f t="shared" si="13"/>
        <v>0</v>
      </c>
      <c r="AR142" s="154" t="s">
        <v>258</v>
      </c>
      <c r="AT142" s="154" t="s">
        <v>179</v>
      </c>
      <c r="AU142" s="154" t="s">
        <v>118</v>
      </c>
      <c r="AY142" s="17" t="s">
        <v>177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7" t="s">
        <v>118</v>
      </c>
      <c r="BK142" s="155">
        <f t="shared" si="19"/>
        <v>0</v>
      </c>
      <c r="BL142" s="17" t="s">
        <v>258</v>
      </c>
      <c r="BM142" s="154" t="s">
        <v>302</v>
      </c>
    </row>
    <row r="143" spans="2:65" s="1" customFormat="1" ht="21.75" customHeight="1">
      <c r="B143" s="141"/>
      <c r="C143" s="142" t="s">
        <v>239</v>
      </c>
      <c r="D143" s="142" t="s">
        <v>179</v>
      </c>
      <c r="E143" s="143" t="s">
        <v>1577</v>
      </c>
      <c r="F143" s="144" t="s">
        <v>1578</v>
      </c>
      <c r="G143" s="145" t="s">
        <v>401</v>
      </c>
      <c r="H143" s="146">
        <v>2</v>
      </c>
      <c r="I143" s="147"/>
      <c r="J143" s="148">
        <f t="shared" si="10"/>
        <v>0</v>
      </c>
      <c r="K143" s="149"/>
      <c r="L143" s="32"/>
      <c r="M143" s="150" t="s">
        <v>1</v>
      </c>
      <c r="N143" s="151" t="s">
        <v>41</v>
      </c>
      <c r="P143" s="152">
        <f t="shared" si="11"/>
        <v>0</v>
      </c>
      <c r="Q143" s="152">
        <v>2.0969999999999999E-2</v>
      </c>
      <c r="R143" s="152">
        <f t="shared" si="12"/>
        <v>4.1939999999999998E-2</v>
      </c>
      <c r="S143" s="152">
        <v>0</v>
      </c>
      <c r="T143" s="153">
        <f t="shared" si="13"/>
        <v>0</v>
      </c>
      <c r="AR143" s="154" t="s">
        <v>258</v>
      </c>
      <c r="AT143" s="154" t="s">
        <v>179</v>
      </c>
      <c r="AU143" s="154" t="s">
        <v>118</v>
      </c>
      <c r="AY143" s="17" t="s">
        <v>177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7" t="s">
        <v>118</v>
      </c>
      <c r="BK143" s="155">
        <f t="shared" si="19"/>
        <v>0</v>
      </c>
      <c r="BL143" s="17" t="s">
        <v>258</v>
      </c>
      <c r="BM143" s="154" t="s">
        <v>318</v>
      </c>
    </row>
    <row r="144" spans="2:65" s="1" customFormat="1" ht="16.5" customHeight="1">
      <c r="B144" s="141"/>
      <c r="C144" s="142" t="s">
        <v>245</v>
      </c>
      <c r="D144" s="142" t="s">
        <v>179</v>
      </c>
      <c r="E144" s="143" t="s">
        <v>1579</v>
      </c>
      <c r="F144" s="144" t="s">
        <v>1580</v>
      </c>
      <c r="G144" s="145" t="s">
        <v>401</v>
      </c>
      <c r="H144" s="146">
        <v>1</v>
      </c>
      <c r="I144" s="147"/>
      <c r="J144" s="148">
        <f t="shared" si="10"/>
        <v>0</v>
      </c>
      <c r="K144" s="149"/>
      <c r="L144" s="32"/>
      <c r="M144" s="150" t="s">
        <v>1</v>
      </c>
      <c r="N144" s="151" t="s">
        <v>41</v>
      </c>
      <c r="P144" s="152">
        <f t="shared" si="11"/>
        <v>0</v>
      </c>
      <c r="Q144" s="152">
        <v>4.3099999999999996E-3</v>
      </c>
      <c r="R144" s="152">
        <f t="shared" si="12"/>
        <v>4.3099999999999996E-3</v>
      </c>
      <c r="S144" s="152">
        <v>0</v>
      </c>
      <c r="T144" s="153">
        <f t="shared" si="13"/>
        <v>0</v>
      </c>
      <c r="AR144" s="154" t="s">
        <v>258</v>
      </c>
      <c r="AT144" s="154" t="s">
        <v>179</v>
      </c>
      <c r="AU144" s="154" t="s">
        <v>118</v>
      </c>
      <c r="AY144" s="17" t="s">
        <v>177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7" t="s">
        <v>118</v>
      </c>
      <c r="BK144" s="155">
        <f t="shared" si="19"/>
        <v>0</v>
      </c>
      <c r="BL144" s="17" t="s">
        <v>258</v>
      </c>
      <c r="BM144" s="154" t="s">
        <v>335</v>
      </c>
    </row>
    <row r="145" spans="2:65" s="1" customFormat="1" ht="24.25" customHeight="1">
      <c r="B145" s="141"/>
      <c r="C145" s="142" t="s">
        <v>252</v>
      </c>
      <c r="D145" s="142" t="s">
        <v>179</v>
      </c>
      <c r="E145" s="143" t="s">
        <v>1581</v>
      </c>
      <c r="F145" s="144" t="s">
        <v>1582</v>
      </c>
      <c r="G145" s="145" t="s">
        <v>1319</v>
      </c>
      <c r="H145" s="146">
        <v>3</v>
      </c>
      <c r="I145" s="147"/>
      <c r="J145" s="148">
        <f t="shared" si="10"/>
        <v>0</v>
      </c>
      <c r="K145" s="149"/>
      <c r="L145" s="32"/>
      <c r="M145" s="150" t="s">
        <v>1</v>
      </c>
      <c r="N145" s="151" t="s">
        <v>41</v>
      </c>
      <c r="P145" s="152">
        <f t="shared" si="11"/>
        <v>0</v>
      </c>
      <c r="Q145" s="152">
        <v>1.23E-3</v>
      </c>
      <c r="R145" s="152">
        <f t="shared" si="12"/>
        <v>3.6899999999999997E-3</v>
      </c>
      <c r="S145" s="152">
        <v>0</v>
      </c>
      <c r="T145" s="153">
        <f t="shared" si="13"/>
        <v>0</v>
      </c>
      <c r="AR145" s="154" t="s">
        <v>258</v>
      </c>
      <c r="AT145" s="154" t="s">
        <v>179</v>
      </c>
      <c r="AU145" s="154" t="s">
        <v>118</v>
      </c>
      <c r="AY145" s="17" t="s">
        <v>177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7" t="s">
        <v>118</v>
      </c>
      <c r="BK145" s="155">
        <f t="shared" si="19"/>
        <v>0</v>
      </c>
      <c r="BL145" s="17" t="s">
        <v>258</v>
      </c>
      <c r="BM145" s="154" t="s">
        <v>346</v>
      </c>
    </row>
    <row r="146" spans="2:65" s="1" customFormat="1" ht="24.25" customHeight="1">
      <c r="B146" s="141"/>
      <c r="C146" s="142" t="s">
        <v>258</v>
      </c>
      <c r="D146" s="142" t="s">
        <v>179</v>
      </c>
      <c r="E146" s="143" t="s">
        <v>1583</v>
      </c>
      <c r="F146" s="144" t="s">
        <v>1584</v>
      </c>
      <c r="G146" s="145" t="s">
        <v>1319</v>
      </c>
      <c r="H146" s="146">
        <v>4</v>
      </c>
      <c r="I146" s="147"/>
      <c r="J146" s="148">
        <f t="shared" si="10"/>
        <v>0</v>
      </c>
      <c r="K146" s="149"/>
      <c r="L146" s="32"/>
      <c r="M146" s="150" t="s">
        <v>1</v>
      </c>
      <c r="N146" s="151" t="s">
        <v>41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AR146" s="154" t="s">
        <v>258</v>
      </c>
      <c r="AT146" s="154" t="s">
        <v>179</v>
      </c>
      <c r="AU146" s="154" t="s">
        <v>118</v>
      </c>
      <c r="AY146" s="17" t="s">
        <v>177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7" t="s">
        <v>118</v>
      </c>
      <c r="BK146" s="155">
        <f t="shared" si="19"/>
        <v>0</v>
      </c>
      <c r="BL146" s="17" t="s">
        <v>258</v>
      </c>
      <c r="BM146" s="154" t="s">
        <v>355</v>
      </c>
    </row>
    <row r="147" spans="2:65" s="1" customFormat="1" ht="16.5" customHeight="1">
      <c r="B147" s="141"/>
      <c r="C147" s="142" t="s">
        <v>264</v>
      </c>
      <c r="D147" s="142" t="s">
        <v>179</v>
      </c>
      <c r="E147" s="143" t="s">
        <v>1585</v>
      </c>
      <c r="F147" s="144" t="s">
        <v>1586</v>
      </c>
      <c r="G147" s="145" t="s">
        <v>1319</v>
      </c>
      <c r="H147" s="146">
        <v>3</v>
      </c>
      <c r="I147" s="147"/>
      <c r="J147" s="148">
        <f t="shared" si="10"/>
        <v>0</v>
      </c>
      <c r="K147" s="149"/>
      <c r="L147" s="32"/>
      <c r="M147" s="150" t="s">
        <v>1</v>
      </c>
      <c r="N147" s="151" t="s">
        <v>41</v>
      </c>
      <c r="P147" s="152">
        <f t="shared" si="11"/>
        <v>0</v>
      </c>
      <c r="Q147" s="152">
        <v>2.7999999999999998E-4</v>
      </c>
      <c r="R147" s="152">
        <f t="shared" si="12"/>
        <v>8.3999999999999993E-4</v>
      </c>
      <c r="S147" s="152">
        <v>0</v>
      </c>
      <c r="T147" s="153">
        <f t="shared" si="13"/>
        <v>0</v>
      </c>
      <c r="AR147" s="154" t="s">
        <v>258</v>
      </c>
      <c r="AT147" s="154" t="s">
        <v>179</v>
      </c>
      <c r="AU147" s="154" t="s">
        <v>118</v>
      </c>
      <c r="AY147" s="17" t="s">
        <v>177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7" t="s">
        <v>118</v>
      </c>
      <c r="BK147" s="155">
        <f t="shared" si="19"/>
        <v>0</v>
      </c>
      <c r="BL147" s="17" t="s">
        <v>258</v>
      </c>
      <c r="BM147" s="154" t="s">
        <v>366</v>
      </c>
    </row>
    <row r="148" spans="2:65" s="1" customFormat="1" ht="16.5" customHeight="1">
      <c r="B148" s="141"/>
      <c r="C148" s="142" t="s">
        <v>268</v>
      </c>
      <c r="D148" s="142" t="s">
        <v>179</v>
      </c>
      <c r="E148" s="143" t="s">
        <v>1587</v>
      </c>
      <c r="F148" s="144" t="s">
        <v>1588</v>
      </c>
      <c r="G148" s="145" t="s">
        <v>1319</v>
      </c>
      <c r="H148" s="146">
        <v>4</v>
      </c>
      <c r="I148" s="147"/>
      <c r="J148" s="148">
        <f t="shared" si="10"/>
        <v>0</v>
      </c>
      <c r="K148" s="149"/>
      <c r="L148" s="32"/>
      <c r="M148" s="150" t="s">
        <v>1</v>
      </c>
      <c r="N148" s="151" t="s">
        <v>41</v>
      </c>
      <c r="P148" s="152">
        <f t="shared" si="11"/>
        <v>0</v>
      </c>
      <c r="Q148" s="152">
        <v>2.7999999999999998E-4</v>
      </c>
      <c r="R148" s="152">
        <f t="shared" si="12"/>
        <v>1.1199999999999999E-3</v>
      </c>
      <c r="S148" s="152">
        <v>0</v>
      </c>
      <c r="T148" s="153">
        <f t="shared" si="13"/>
        <v>0</v>
      </c>
      <c r="AR148" s="154" t="s">
        <v>258</v>
      </c>
      <c r="AT148" s="154" t="s">
        <v>179</v>
      </c>
      <c r="AU148" s="154" t="s">
        <v>118</v>
      </c>
      <c r="AY148" s="17" t="s">
        <v>177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7" t="s">
        <v>118</v>
      </c>
      <c r="BK148" s="155">
        <f t="shared" si="19"/>
        <v>0</v>
      </c>
      <c r="BL148" s="17" t="s">
        <v>258</v>
      </c>
      <c r="BM148" s="154" t="s">
        <v>376</v>
      </c>
    </row>
    <row r="149" spans="2:65" s="1" customFormat="1" ht="24.25" customHeight="1">
      <c r="B149" s="141"/>
      <c r="C149" s="142" t="s">
        <v>273</v>
      </c>
      <c r="D149" s="142" t="s">
        <v>179</v>
      </c>
      <c r="E149" s="143" t="s">
        <v>1589</v>
      </c>
      <c r="F149" s="144" t="s">
        <v>1590</v>
      </c>
      <c r="G149" s="145" t="s">
        <v>1319</v>
      </c>
      <c r="H149" s="146">
        <v>1</v>
      </c>
      <c r="I149" s="147"/>
      <c r="J149" s="148">
        <f t="shared" si="10"/>
        <v>0</v>
      </c>
      <c r="K149" s="149"/>
      <c r="L149" s="32"/>
      <c r="M149" s="150" t="s">
        <v>1</v>
      </c>
      <c r="N149" s="151" t="s">
        <v>41</v>
      </c>
      <c r="P149" s="152">
        <f t="shared" si="11"/>
        <v>0</v>
      </c>
      <c r="Q149" s="152">
        <v>2.0000000000000001E-4</v>
      </c>
      <c r="R149" s="152">
        <f t="shared" si="12"/>
        <v>2.0000000000000001E-4</v>
      </c>
      <c r="S149" s="152">
        <v>0</v>
      </c>
      <c r="T149" s="153">
        <f t="shared" si="13"/>
        <v>0</v>
      </c>
      <c r="AR149" s="154" t="s">
        <v>258</v>
      </c>
      <c r="AT149" s="154" t="s">
        <v>179</v>
      </c>
      <c r="AU149" s="154" t="s">
        <v>118</v>
      </c>
      <c r="AY149" s="17" t="s">
        <v>177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7" t="s">
        <v>118</v>
      </c>
      <c r="BK149" s="155">
        <f t="shared" si="19"/>
        <v>0</v>
      </c>
      <c r="BL149" s="17" t="s">
        <v>258</v>
      </c>
      <c r="BM149" s="154" t="s">
        <v>390</v>
      </c>
    </row>
    <row r="150" spans="2:65" s="1" customFormat="1" ht="33" customHeight="1">
      <c r="B150" s="141"/>
      <c r="C150" s="142" t="s">
        <v>7</v>
      </c>
      <c r="D150" s="142" t="s">
        <v>179</v>
      </c>
      <c r="E150" s="143" t="s">
        <v>1591</v>
      </c>
      <c r="F150" s="144" t="s">
        <v>1592</v>
      </c>
      <c r="G150" s="145" t="s">
        <v>1319</v>
      </c>
      <c r="H150" s="146">
        <v>2</v>
      </c>
      <c r="I150" s="147"/>
      <c r="J150" s="148">
        <f t="shared" si="10"/>
        <v>0</v>
      </c>
      <c r="K150" s="149"/>
      <c r="L150" s="32"/>
      <c r="M150" s="150" t="s">
        <v>1</v>
      </c>
      <c r="N150" s="151" t="s">
        <v>41</v>
      </c>
      <c r="P150" s="152">
        <f t="shared" si="11"/>
        <v>0</v>
      </c>
      <c r="Q150" s="152">
        <v>2.4000000000000001E-4</v>
      </c>
      <c r="R150" s="152">
        <f t="shared" si="12"/>
        <v>4.8000000000000001E-4</v>
      </c>
      <c r="S150" s="152">
        <v>0</v>
      </c>
      <c r="T150" s="153">
        <f t="shared" si="13"/>
        <v>0</v>
      </c>
      <c r="AR150" s="154" t="s">
        <v>258</v>
      </c>
      <c r="AT150" s="154" t="s">
        <v>179</v>
      </c>
      <c r="AU150" s="154" t="s">
        <v>118</v>
      </c>
      <c r="AY150" s="17" t="s">
        <v>177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7" t="s">
        <v>118</v>
      </c>
      <c r="BK150" s="155">
        <f t="shared" si="19"/>
        <v>0</v>
      </c>
      <c r="BL150" s="17" t="s">
        <v>258</v>
      </c>
      <c r="BM150" s="154" t="s">
        <v>405</v>
      </c>
    </row>
    <row r="151" spans="2:65" s="1" customFormat="1" ht="24.25" customHeight="1">
      <c r="B151" s="141"/>
      <c r="C151" s="142" t="s">
        <v>283</v>
      </c>
      <c r="D151" s="142" t="s">
        <v>179</v>
      </c>
      <c r="E151" s="143" t="s">
        <v>1593</v>
      </c>
      <c r="F151" s="144" t="s">
        <v>1594</v>
      </c>
      <c r="G151" s="145" t="s">
        <v>1319</v>
      </c>
      <c r="H151" s="146">
        <v>3</v>
      </c>
      <c r="I151" s="147"/>
      <c r="J151" s="148">
        <f t="shared" si="10"/>
        <v>0</v>
      </c>
      <c r="K151" s="149"/>
      <c r="L151" s="32"/>
      <c r="M151" s="150" t="s">
        <v>1</v>
      </c>
      <c r="N151" s="151" t="s">
        <v>41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AR151" s="154" t="s">
        <v>258</v>
      </c>
      <c r="AT151" s="154" t="s">
        <v>179</v>
      </c>
      <c r="AU151" s="154" t="s">
        <v>118</v>
      </c>
      <c r="AY151" s="17" t="s">
        <v>177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7" t="s">
        <v>118</v>
      </c>
      <c r="BK151" s="155">
        <f t="shared" si="19"/>
        <v>0</v>
      </c>
      <c r="BL151" s="17" t="s">
        <v>258</v>
      </c>
      <c r="BM151" s="154" t="s">
        <v>420</v>
      </c>
    </row>
    <row r="152" spans="2:65" s="1" customFormat="1" ht="16.5" customHeight="1">
      <c r="B152" s="141"/>
      <c r="C152" s="187" t="s">
        <v>289</v>
      </c>
      <c r="D152" s="187" t="s">
        <v>478</v>
      </c>
      <c r="E152" s="188" t="s">
        <v>1595</v>
      </c>
      <c r="F152" s="189" t="s">
        <v>1596</v>
      </c>
      <c r="G152" s="190" t="s">
        <v>1319</v>
      </c>
      <c r="H152" s="191">
        <v>3</v>
      </c>
      <c r="I152" s="192"/>
      <c r="J152" s="193">
        <f t="shared" si="10"/>
        <v>0</v>
      </c>
      <c r="K152" s="194"/>
      <c r="L152" s="195"/>
      <c r="M152" s="196" t="s">
        <v>1</v>
      </c>
      <c r="N152" s="197" t="s">
        <v>41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AR152" s="154" t="s">
        <v>355</v>
      </c>
      <c r="AT152" s="154" t="s">
        <v>478</v>
      </c>
      <c r="AU152" s="154" t="s">
        <v>118</v>
      </c>
      <c r="AY152" s="17" t="s">
        <v>177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7" t="s">
        <v>118</v>
      </c>
      <c r="BK152" s="155">
        <f t="shared" si="19"/>
        <v>0</v>
      </c>
      <c r="BL152" s="17" t="s">
        <v>258</v>
      </c>
      <c r="BM152" s="154" t="s">
        <v>430</v>
      </c>
    </row>
    <row r="153" spans="2:65" s="1" customFormat="1" ht="24.25" customHeight="1">
      <c r="B153" s="141"/>
      <c r="C153" s="142" t="s">
        <v>296</v>
      </c>
      <c r="D153" s="142" t="s">
        <v>179</v>
      </c>
      <c r="E153" s="143" t="s">
        <v>1597</v>
      </c>
      <c r="F153" s="144" t="s">
        <v>1598</v>
      </c>
      <c r="G153" s="145" t="s">
        <v>1319</v>
      </c>
      <c r="H153" s="146">
        <v>4</v>
      </c>
      <c r="I153" s="147"/>
      <c r="J153" s="148">
        <f t="shared" si="10"/>
        <v>0</v>
      </c>
      <c r="K153" s="149"/>
      <c r="L153" s="32"/>
      <c r="M153" s="150" t="s">
        <v>1</v>
      </c>
      <c r="N153" s="151" t="s">
        <v>41</v>
      </c>
      <c r="P153" s="152">
        <f t="shared" si="11"/>
        <v>0</v>
      </c>
      <c r="Q153" s="152">
        <v>0</v>
      </c>
      <c r="R153" s="152">
        <f t="shared" si="12"/>
        <v>0</v>
      </c>
      <c r="S153" s="152">
        <v>0</v>
      </c>
      <c r="T153" s="153">
        <f t="shared" si="13"/>
        <v>0</v>
      </c>
      <c r="AR153" s="154" t="s">
        <v>258</v>
      </c>
      <c r="AT153" s="154" t="s">
        <v>179</v>
      </c>
      <c r="AU153" s="154" t="s">
        <v>118</v>
      </c>
      <c r="AY153" s="17" t="s">
        <v>177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7" t="s">
        <v>118</v>
      </c>
      <c r="BK153" s="155">
        <f t="shared" si="19"/>
        <v>0</v>
      </c>
      <c r="BL153" s="17" t="s">
        <v>258</v>
      </c>
      <c r="BM153" s="154" t="s">
        <v>440</v>
      </c>
    </row>
    <row r="154" spans="2:65" s="1" customFormat="1" ht="16.5" customHeight="1">
      <c r="B154" s="141"/>
      <c r="C154" s="187" t="s">
        <v>302</v>
      </c>
      <c r="D154" s="187" t="s">
        <v>478</v>
      </c>
      <c r="E154" s="188" t="s">
        <v>1599</v>
      </c>
      <c r="F154" s="189" t="s">
        <v>1600</v>
      </c>
      <c r="G154" s="190" t="s">
        <v>1319</v>
      </c>
      <c r="H154" s="191">
        <v>4</v>
      </c>
      <c r="I154" s="192"/>
      <c r="J154" s="193">
        <f t="shared" si="10"/>
        <v>0</v>
      </c>
      <c r="K154" s="194"/>
      <c r="L154" s="195"/>
      <c r="M154" s="196" t="s">
        <v>1</v>
      </c>
      <c r="N154" s="197" t="s">
        <v>41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AR154" s="154" t="s">
        <v>355</v>
      </c>
      <c r="AT154" s="154" t="s">
        <v>478</v>
      </c>
      <c r="AU154" s="154" t="s">
        <v>118</v>
      </c>
      <c r="AY154" s="17" t="s">
        <v>177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7" t="s">
        <v>118</v>
      </c>
      <c r="BK154" s="155">
        <f t="shared" si="19"/>
        <v>0</v>
      </c>
      <c r="BL154" s="17" t="s">
        <v>258</v>
      </c>
      <c r="BM154" s="154" t="s">
        <v>453</v>
      </c>
    </row>
    <row r="155" spans="2:65" s="1" customFormat="1" ht="24.25" customHeight="1">
      <c r="B155" s="141"/>
      <c r="C155" s="142" t="s">
        <v>308</v>
      </c>
      <c r="D155" s="142" t="s">
        <v>179</v>
      </c>
      <c r="E155" s="143" t="s">
        <v>1601</v>
      </c>
      <c r="F155" s="144" t="s">
        <v>1602</v>
      </c>
      <c r="G155" s="145" t="s">
        <v>1319</v>
      </c>
      <c r="H155" s="146">
        <v>1</v>
      </c>
      <c r="I155" s="147"/>
      <c r="J155" s="148">
        <f t="shared" si="10"/>
        <v>0</v>
      </c>
      <c r="K155" s="149"/>
      <c r="L155" s="32"/>
      <c r="M155" s="150" t="s">
        <v>1</v>
      </c>
      <c r="N155" s="151" t="s">
        <v>41</v>
      </c>
      <c r="P155" s="152">
        <f t="shared" si="11"/>
        <v>0</v>
      </c>
      <c r="Q155" s="152">
        <v>2.5200000000000001E-3</v>
      </c>
      <c r="R155" s="152">
        <f t="shared" si="12"/>
        <v>2.5200000000000001E-3</v>
      </c>
      <c r="S155" s="152">
        <v>0</v>
      </c>
      <c r="T155" s="153">
        <f t="shared" si="13"/>
        <v>0</v>
      </c>
      <c r="AR155" s="154" t="s">
        <v>258</v>
      </c>
      <c r="AT155" s="154" t="s">
        <v>179</v>
      </c>
      <c r="AU155" s="154" t="s">
        <v>118</v>
      </c>
      <c r="AY155" s="17" t="s">
        <v>177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7" t="s">
        <v>118</v>
      </c>
      <c r="BK155" s="155">
        <f t="shared" si="19"/>
        <v>0</v>
      </c>
      <c r="BL155" s="17" t="s">
        <v>258</v>
      </c>
      <c r="BM155" s="154" t="s">
        <v>465</v>
      </c>
    </row>
    <row r="156" spans="2:65" s="1" customFormat="1" ht="24.25" customHeight="1">
      <c r="B156" s="141"/>
      <c r="C156" s="142" t="s">
        <v>318</v>
      </c>
      <c r="D156" s="142" t="s">
        <v>179</v>
      </c>
      <c r="E156" s="143" t="s">
        <v>1603</v>
      </c>
      <c r="F156" s="144" t="s">
        <v>1604</v>
      </c>
      <c r="G156" s="145" t="s">
        <v>809</v>
      </c>
      <c r="H156" s="147"/>
      <c r="I156" s="147"/>
      <c r="J156" s="148">
        <f t="shared" si="10"/>
        <v>0</v>
      </c>
      <c r="K156" s="149"/>
      <c r="L156" s="32"/>
      <c r="M156" s="150" t="s">
        <v>1</v>
      </c>
      <c r="N156" s="151" t="s">
        <v>41</v>
      </c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AR156" s="154" t="s">
        <v>258</v>
      </c>
      <c r="AT156" s="154" t="s">
        <v>179</v>
      </c>
      <c r="AU156" s="154" t="s">
        <v>118</v>
      </c>
      <c r="AY156" s="17" t="s">
        <v>177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7" t="s">
        <v>118</v>
      </c>
      <c r="BK156" s="155">
        <f t="shared" si="19"/>
        <v>0</v>
      </c>
      <c r="BL156" s="17" t="s">
        <v>258</v>
      </c>
      <c r="BM156" s="154" t="s">
        <v>477</v>
      </c>
    </row>
    <row r="157" spans="2:65" s="11" customFormat="1" ht="22.75" customHeight="1">
      <c r="B157" s="130"/>
      <c r="D157" s="131" t="s">
        <v>74</v>
      </c>
      <c r="E157" s="139" t="s">
        <v>1605</v>
      </c>
      <c r="F157" s="139" t="s">
        <v>1606</v>
      </c>
      <c r="I157" s="133"/>
      <c r="J157" s="140">
        <f>BK157</f>
        <v>0</v>
      </c>
      <c r="L157" s="130"/>
      <c r="M157" s="134"/>
      <c r="P157" s="135">
        <f>SUM(P158:P161)</f>
        <v>0</v>
      </c>
      <c r="R157" s="135">
        <f>SUM(R158:R161)</f>
        <v>3.2400000000000003E-3</v>
      </c>
      <c r="T157" s="136">
        <f>SUM(T158:T161)</f>
        <v>0</v>
      </c>
      <c r="AR157" s="131" t="s">
        <v>118</v>
      </c>
      <c r="AT157" s="137" t="s">
        <v>74</v>
      </c>
      <c r="AU157" s="137" t="s">
        <v>83</v>
      </c>
      <c r="AY157" s="131" t="s">
        <v>177</v>
      </c>
      <c r="BK157" s="138">
        <f>SUM(BK158:BK161)</f>
        <v>0</v>
      </c>
    </row>
    <row r="158" spans="2:65" s="1" customFormat="1" ht="24.25" customHeight="1">
      <c r="B158" s="141"/>
      <c r="C158" s="142" t="s">
        <v>326</v>
      </c>
      <c r="D158" s="142" t="s">
        <v>179</v>
      </c>
      <c r="E158" s="143" t="s">
        <v>1607</v>
      </c>
      <c r="F158" s="144" t="s">
        <v>1608</v>
      </c>
      <c r="G158" s="145" t="s">
        <v>401</v>
      </c>
      <c r="H158" s="146">
        <v>23</v>
      </c>
      <c r="I158" s="147"/>
      <c r="J158" s="148">
        <f>ROUND(I158*H158,2)</f>
        <v>0</v>
      </c>
      <c r="K158" s="149"/>
      <c r="L158" s="32"/>
      <c r="M158" s="150" t="s">
        <v>1</v>
      </c>
      <c r="N158" s="151" t="s">
        <v>41</v>
      </c>
      <c r="P158" s="152">
        <f>O158*H158</f>
        <v>0</v>
      </c>
      <c r="Q158" s="152">
        <v>9.0000000000000006E-5</v>
      </c>
      <c r="R158" s="152">
        <f>Q158*H158</f>
        <v>2.0700000000000002E-3</v>
      </c>
      <c r="S158" s="152">
        <v>0</v>
      </c>
      <c r="T158" s="153">
        <f>S158*H158</f>
        <v>0</v>
      </c>
      <c r="AR158" s="154" t="s">
        <v>258</v>
      </c>
      <c r="AT158" s="154" t="s">
        <v>179</v>
      </c>
      <c r="AU158" s="154" t="s">
        <v>118</v>
      </c>
      <c r="AY158" s="17" t="s">
        <v>177</v>
      </c>
      <c r="BE158" s="155">
        <f>IF(N158="základná",J158,0)</f>
        <v>0</v>
      </c>
      <c r="BF158" s="155">
        <f>IF(N158="znížená",J158,0)</f>
        <v>0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7" t="s">
        <v>118</v>
      </c>
      <c r="BK158" s="155">
        <f>ROUND(I158*H158,2)</f>
        <v>0</v>
      </c>
      <c r="BL158" s="17" t="s">
        <v>258</v>
      </c>
      <c r="BM158" s="154" t="s">
        <v>489</v>
      </c>
    </row>
    <row r="159" spans="2:65" s="1" customFormat="1" ht="21.75" customHeight="1">
      <c r="B159" s="141"/>
      <c r="C159" s="142" t="s">
        <v>335</v>
      </c>
      <c r="D159" s="142" t="s">
        <v>179</v>
      </c>
      <c r="E159" s="143" t="s">
        <v>1609</v>
      </c>
      <c r="F159" s="144" t="s">
        <v>1610</v>
      </c>
      <c r="G159" s="145" t="s">
        <v>401</v>
      </c>
      <c r="H159" s="146">
        <v>23</v>
      </c>
      <c r="I159" s="147"/>
      <c r="J159" s="148">
        <f>ROUND(I159*H159,2)</f>
        <v>0</v>
      </c>
      <c r="K159" s="149"/>
      <c r="L159" s="32"/>
      <c r="M159" s="150" t="s">
        <v>1</v>
      </c>
      <c r="N159" s="151" t="s">
        <v>41</v>
      </c>
      <c r="P159" s="152">
        <f>O159*H159</f>
        <v>0</v>
      </c>
      <c r="Q159" s="152">
        <v>3.0000000000000001E-5</v>
      </c>
      <c r="R159" s="152">
        <f>Q159*H159</f>
        <v>6.8999999999999997E-4</v>
      </c>
      <c r="S159" s="152">
        <v>0</v>
      </c>
      <c r="T159" s="153">
        <f>S159*H159</f>
        <v>0</v>
      </c>
      <c r="AR159" s="154" t="s">
        <v>258</v>
      </c>
      <c r="AT159" s="154" t="s">
        <v>179</v>
      </c>
      <c r="AU159" s="154" t="s">
        <v>118</v>
      </c>
      <c r="AY159" s="17" t="s">
        <v>177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7" t="s">
        <v>118</v>
      </c>
      <c r="BK159" s="155">
        <f>ROUND(I159*H159,2)</f>
        <v>0</v>
      </c>
      <c r="BL159" s="17" t="s">
        <v>258</v>
      </c>
      <c r="BM159" s="154" t="s">
        <v>497</v>
      </c>
    </row>
    <row r="160" spans="2:65" s="1" customFormat="1" ht="24.25" customHeight="1">
      <c r="B160" s="141"/>
      <c r="C160" s="142" t="s">
        <v>341</v>
      </c>
      <c r="D160" s="142" t="s">
        <v>179</v>
      </c>
      <c r="E160" s="143" t="s">
        <v>1611</v>
      </c>
      <c r="F160" s="144" t="s">
        <v>1612</v>
      </c>
      <c r="G160" s="145" t="s">
        <v>401</v>
      </c>
      <c r="H160" s="146">
        <v>2</v>
      </c>
      <c r="I160" s="147"/>
      <c r="J160" s="148">
        <f>ROUND(I160*H160,2)</f>
        <v>0</v>
      </c>
      <c r="K160" s="149"/>
      <c r="L160" s="32"/>
      <c r="M160" s="150" t="s">
        <v>1</v>
      </c>
      <c r="N160" s="151" t="s">
        <v>41</v>
      </c>
      <c r="P160" s="152">
        <f>O160*H160</f>
        <v>0</v>
      </c>
      <c r="Q160" s="152">
        <v>1.8000000000000001E-4</v>
      </c>
      <c r="R160" s="152">
        <f>Q160*H160</f>
        <v>3.6000000000000002E-4</v>
      </c>
      <c r="S160" s="152">
        <v>0</v>
      </c>
      <c r="T160" s="153">
        <f>S160*H160</f>
        <v>0</v>
      </c>
      <c r="AR160" s="154" t="s">
        <v>258</v>
      </c>
      <c r="AT160" s="154" t="s">
        <v>179</v>
      </c>
      <c r="AU160" s="154" t="s">
        <v>118</v>
      </c>
      <c r="AY160" s="17" t="s">
        <v>177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7" t="s">
        <v>118</v>
      </c>
      <c r="BK160" s="155">
        <f>ROUND(I160*H160,2)</f>
        <v>0</v>
      </c>
      <c r="BL160" s="17" t="s">
        <v>258</v>
      </c>
      <c r="BM160" s="154" t="s">
        <v>508</v>
      </c>
    </row>
    <row r="161" spans="2:65" s="1" customFormat="1" ht="21.75" customHeight="1">
      <c r="B161" s="141"/>
      <c r="C161" s="142" t="s">
        <v>346</v>
      </c>
      <c r="D161" s="142" t="s">
        <v>179</v>
      </c>
      <c r="E161" s="143" t="s">
        <v>1613</v>
      </c>
      <c r="F161" s="144" t="s">
        <v>1614</v>
      </c>
      <c r="G161" s="145" t="s">
        <v>401</v>
      </c>
      <c r="H161" s="146">
        <v>2</v>
      </c>
      <c r="I161" s="147"/>
      <c r="J161" s="148">
        <f>ROUND(I161*H161,2)</f>
        <v>0</v>
      </c>
      <c r="K161" s="149"/>
      <c r="L161" s="32"/>
      <c r="M161" s="150" t="s">
        <v>1</v>
      </c>
      <c r="N161" s="151" t="s">
        <v>41</v>
      </c>
      <c r="P161" s="152">
        <f>O161*H161</f>
        <v>0</v>
      </c>
      <c r="Q161" s="152">
        <v>6.0000000000000002E-5</v>
      </c>
      <c r="R161" s="152">
        <f>Q161*H161</f>
        <v>1.2E-4</v>
      </c>
      <c r="S161" s="152">
        <v>0</v>
      </c>
      <c r="T161" s="153">
        <f>S161*H161</f>
        <v>0</v>
      </c>
      <c r="AR161" s="154" t="s">
        <v>258</v>
      </c>
      <c r="AT161" s="154" t="s">
        <v>179</v>
      </c>
      <c r="AU161" s="154" t="s">
        <v>118</v>
      </c>
      <c r="AY161" s="17" t="s">
        <v>177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7" t="s">
        <v>118</v>
      </c>
      <c r="BK161" s="155">
        <f>ROUND(I161*H161,2)</f>
        <v>0</v>
      </c>
      <c r="BL161" s="17" t="s">
        <v>258</v>
      </c>
      <c r="BM161" s="154" t="s">
        <v>518</v>
      </c>
    </row>
    <row r="162" spans="2:65" s="11" customFormat="1" ht="26" customHeight="1">
      <c r="B162" s="130"/>
      <c r="D162" s="131" t="s">
        <v>74</v>
      </c>
      <c r="E162" s="132" t="s">
        <v>478</v>
      </c>
      <c r="F162" s="132" t="s">
        <v>1615</v>
      </c>
      <c r="I162" s="133"/>
      <c r="J162" s="120">
        <f>BK162</f>
        <v>0</v>
      </c>
      <c r="L162" s="130"/>
      <c r="M162" s="134"/>
      <c r="P162" s="135">
        <f>P163</f>
        <v>0</v>
      </c>
      <c r="R162" s="135">
        <f>R163</f>
        <v>2.3709999999999998E-2</v>
      </c>
      <c r="T162" s="136">
        <f>T163</f>
        <v>0</v>
      </c>
      <c r="AR162" s="131" t="s">
        <v>191</v>
      </c>
      <c r="AT162" s="137" t="s">
        <v>74</v>
      </c>
      <c r="AU162" s="137" t="s">
        <v>75</v>
      </c>
      <c r="AY162" s="131" t="s">
        <v>177</v>
      </c>
      <c r="BK162" s="138">
        <f>BK163</f>
        <v>0</v>
      </c>
    </row>
    <row r="163" spans="2:65" s="11" customFormat="1" ht="22.75" customHeight="1">
      <c r="B163" s="130"/>
      <c r="D163" s="131" t="s">
        <v>74</v>
      </c>
      <c r="E163" s="139" t="s">
        <v>1616</v>
      </c>
      <c r="F163" s="139" t="s">
        <v>1617</v>
      </c>
      <c r="I163" s="133"/>
      <c r="J163" s="140">
        <f>BK163</f>
        <v>0</v>
      </c>
      <c r="L163" s="130"/>
      <c r="M163" s="134"/>
      <c r="P163" s="135">
        <f>SUM(P164:P179)</f>
        <v>0</v>
      </c>
      <c r="R163" s="135">
        <f>SUM(R164:R179)</f>
        <v>2.3709999999999998E-2</v>
      </c>
      <c r="T163" s="136">
        <f>SUM(T164:T179)</f>
        <v>0</v>
      </c>
      <c r="AR163" s="131" t="s">
        <v>83</v>
      </c>
      <c r="AT163" s="137" t="s">
        <v>74</v>
      </c>
      <c r="AU163" s="137" t="s">
        <v>83</v>
      </c>
      <c r="AY163" s="131" t="s">
        <v>177</v>
      </c>
      <c r="BK163" s="138">
        <f>SUM(BK164:BK179)</f>
        <v>0</v>
      </c>
    </row>
    <row r="164" spans="2:65" s="1" customFormat="1" ht="24.25" customHeight="1">
      <c r="B164" s="141"/>
      <c r="C164" s="142" t="s">
        <v>351</v>
      </c>
      <c r="D164" s="142" t="s">
        <v>179</v>
      </c>
      <c r="E164" s="143" t="s">
        <v>1618</v>
      </c>
      <c r="F164" s="144" t="s">
        <v>1619</v>
      </c>
      <c r="G164" s="145" t="s">
        <v>1620</v>
      </c>
      <c r="H164" s="146">
        <v>1</v>
      </c>
      <c r="I164" s="147"/>
      <c r="J164" s="148">
        <f t="shared" ref="J164:J179" si="20">ROUND(I164*H164,2)</f>
        <v>0</v>
      </c>
      <c r="K164" s="149"/>
      <c r="L164" s="32"/>
      <c r="M164" s="150" t="s">
        <v>1</v>
      </c>
      <c r="N164" s="151" t="s">
        <v>41</v>
      </c>
      <c r="P164" s="152">
        <f t="shared" ref="P164:P179" si="21">O164*H164</f>
        <v>0</v>
      </c>
      <c r="Q164" s="152">
        <v>0</v>
      </c>
      <c r="R164" s="152">
        <f t="shared" ref="R164:R179" si="22">Q164*H164</f>
        <v>0</v>
      </c>
      <c r="S164" s="152">
        <v>0</v>
      </c>
      <c r="T164" s="153">
        <f t="shared" ref="T164:T179" si="23">S164*H164</f>
        <v>0</v>
      </c>
      <c r="AR164" s="154" t="s">
        <v>183</v>
      </c>
      <c r="AT164" s="154" t="s">
        <v>179</v>
      </c>
      <c r="AU164" s="154" t="s">
        <v>118</v>
      </c>
      <c r="AY164" s="17" t="s">
        <v>177</v>
      </c>
      <c r="BE164" s="155">
        <f t="shared" ref="BE164:BE179" si="24">IF(N164="základná",J164,0)</f>
        <v>0</v>
      </c>
      <c r="BF164" s="155">
        <f t="shared" ref="BF164:BF179" si="25">IF(N164="znížená",J164,0)</f>
        <v>0</v>
      </c>
      <c r="BG164" s="155">
        <f t="shared" ref="BG164:BG179" si="26">IF(N164="zákl. prenesená",J164,0)</f>
        <v>0</v>
      </c>
      <c r="BH164" s="155">
        <f t="shared" ref="BH164:BH179" si="27">IF(N164="zníž. prenesená",J164,0)</f>
        <v>0</v>
      </c>
      <c r="BI164" s="155">
        <f t="shared" ref="BI164:BI179" si="28">IF(N164="nulová",J164,0)</f>
        <v>0</v>
      </c>
      <c r="BJ164" s="17" t="s">
        <v>118</v>
      </c>
      <c r="BK164" s="155">
        <f t="shared" ref="BK164:BK179" si="29">ROUND(I164*H164,2)</f>
        <v>0</v>
      </c>
      <c r="BL164" s="17" t="s">
        <v>183</v>
      </c>
      <c r="BM164" s="154" t="s">
        <v>526</v>
      </c>
    </row>
    <row r="165" spans="2:65" s="1" customFormat="1" ht="24.25" customHeight="1">
      <c r="B165" s="141"/>
      <c r="C165" s="142" t="s">
        <v>355</v>
      </c>
      <c r="D165" s="142" t="s">
        <v>179</v>
      </c>
      <c r="E165" s="143" t="s">
        <v>1621</v>
      </c>
      <c r="F165" s="144" t="s">
        <v>1622</v>
      </c>
      <c r="G165" s="145" t="s">
        <v>401</v>
      </c>
      <c r="H165" s="146">
        <v>28</v>
      </c>
      <c r="I165" s="147"/>
      <c r="J165" s="148">
        <f t="shared" si="20"/>
        <v>0</v>
      </c>
      <c r="K165" s="149"/>
      <c r="L165" s="32"/>
      <c r="M165" s="150" t="s">
        <v>1</v>
      </c>
      <c r="N165" s="151" t="s">
        <v>41</v>
      </c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53">
        <f t="shared" si="23"/>
        <v>0</v>
      </c>
      <c r="AR165" s="154" t="s">
        <v>183</v>
      </c>
      <c r="AT165" s="154" t="s">
        <v>179</v>
      </c>
      <c r="AU165" s="154" t="s">
        <v>118</v>
      </c>
      <c r="AY165" s="17" t="s">
        <v>177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7" t="s">
        <v>118</v>
      </c>
      <c r="BK165" s="155">
        <f t="shared" si="29"/>
        <v>0</v>
      </c>
      <c r="BL165" s="17" t="s">
        <v>183</v>
      </c>
      <c r="BM165" s="154" t="s">
        <v>543</v>
      </c>
    </row>
    <row r="166" spans="2:65" s="1" customFormat="1" ht="21.75" customHeight="1">
      <c r="B166" s="141"/>
      <c r="C166" s="187" t="s">
        <v>360</v>
      </c>
      <c r="D166" s="187" t="s">
        <v>478</v>
      </c>
      <c r="E166" s="188" t="s">
        <v>1623</v>
      </c>
      <c r="F166" s="189" t="s">
        <v>1624</v>
      </c>
      <c r="G166" s="190" t="s">
        <v>401</v>
      </c>
      <c r="H166" s="191">
        <v>29.4</v>
      </c>
      <c r="I166" s="192"/>
      <c r="J166" s="193">
        <f t="shared" si="20"/>
        <v>0</v>
      </c>
      <c r="K166" s="194"/>
      <c r="L166" s="195"/>
      <c r="M166" s="196" t="s">
        <v>1</v>
      </c>
      <c r="N166" s="197" t="s">
        <v>41</v>
      </c>
      <c r="P166" s="152">
        <f t="shared" si="21"/>
        <v>0</v>
      </c>
      <c r="Q166" s="152">
        <v>4.4999999999999999E-4</v>
      </c>
      <c r="R166" s="152">
        <f t="shared" si="22"/>
        <v>1.3229999999999999E-2</v>
      </c>
      <c r="S166" s="152">
        <v>0</v>
      </c>
      <c r="T166" s="153">
        <f t="shared" si="23"/>
        <v>0</v>
      </c>
      <c r="AR166" s="154" t="s">
        <v>215</v>
      </c>
      <c r="AT166" s="154" t="s">
        <v>478</v>
      </c>
      <c r="AU166" s="154" t="s">
        <v>118</v>
      </c>
      <c r="AY166" s="17" t="s">
        <v>177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7" t="s">
        <v>118</v>
      </c>
      <c r="BK166" s="155">
        <f t="shared" si="29"/>
        <v>0</v>
      </c>
      <c r="BL166" s="17" t="s">
        <v>183</v>
      </c>
      <c r="BM166" s="154" t="s">
        <v>555</v>
      </c>
    </row>
    <row r="167" spans="2:65" s="1" customFormat="1" ht="24.25" customHeight="1">
      <c r="B167" s="141"/>
      <c r="C167" s="142" t="s">
        <v>366</v>
      </c>
      <c r="D167" s="142" t="s">
        <v>179</v>
      </c>
      <c r="E167" s="143" t="s">
        <v>1625</v>
      </c>
      <c r="F167" s="144" t="s">
        <v>1626</v>
      </c>
      <c r="G167" s="145" t="s">
        <v>1319</v>
      </c>
      <c r="H167" s="146">
        <v>4</v>
      </c>
      <c r="I167" s="147"/>
      <c r="J167" s="148">
        <f t="shared" si="20"/>
        <v>0</v>
      </c>
      <c r="K167" s="149"/>
      <c r="L167" s="32"/>
      <c r="M167" s="150" t="s">
        <v>1</v>
      </c>
      <c r="N167" s="151" t="s">
        <v>41</v>
      </c>
      <c r="P167" s="152">
        <f t="shared" si="21"/>
        <v>0</v>
      </c>
      <c r="Q167" s="152">
        <v>0</v>
      </c>
      <c r="R167" s="152">
        <f t="shared" si="22"/>
        <v>0</v>
      </c>
      <c r="S167" s="152">
        <v>0</v>
      </c>
      <c r="T167" s="153">
        <f t="shared" si="23"/>
        <v>0</v>
      </c>
      <c r="AR167" s="154" t="s">
        <v>183</v>
      </c>
      <c r="AT167" s="154" t="s">
        <v>179</v>
      </c>
      <c r="AU167" s="154" t="s">
        <v>118</v>
      </c>
      <c r="AY167" s="17" t="s">
        <v>177</v>
      </c>
      <c r="BE167" s="155">
        <f t="shared" si="24"/>
        <v>0</v>
      </c>
      <c r="BF167" s="155">
        <f t="shared" si="25"/>
        <v>0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7" t="s">
        <v>118</v>
      </c>
      <c r="BK167" s="155">
        <f t="shared" si="29"/>
        <v>0</v>
      </c>
      <c r="BL167" s="17" t="s">
        <v>183</v>
      </c>
      <c r="BM167" s="154" t="s">
        <v>563</v>
      </c>
    </row>
    <row r="168" spans="2:65" s="1" customFormat="1" ht="16.5" customHeight="1">
      <c r="B168" s="141"/>
      <c r="C168" s="187" t="s">
        <v>372</v>
      </c>
      <c r="D168" s="187" t="s">
        <v>478</v>
      </c>
      <c r="E168" s="188" t="s">
        <v>1627</v>
      </c>
      <c r="F168" s="189" t="s">
        <v>1628</v>
      </c>
      <c r="G168" s="190" t="s">
        <v>1319</v>
      </c>
      <c r="H168" s="191">
        <v>4</v>
      </c>
      <c r="I168" s="192"/>
      <c r="J168" s="193">
        <f t="shared" si="20"/>
        <v>0</v>
      </c>
      <c r="K168" s="194"/>
      <c r="L168" s="195"/>
      <c r="M168" s="196" t="s">
        <v>1</v>
      </c>
      <c r="N168" s="197" t="s">
        <v>41</v>
      </c>
      <c r="P168" s="152">
        <f t="shared" si="21"/>
        <v>0</v>
      </c>
      <c r="Q168" s="152">
        <v>1.6000000000000001E-4</v>
      </c>
      <c r="R168" s="152">
        <f t="shared" si="22"/>
        <v>6.4000000000000005E-4</v>
      </c>
      <c r="S168" s="152">
        <v>0</v>
      </c>
      <c r="T168" s="153">
        <f t="shared" si="23"/>
        <v>0</v>
      </c>
      <c r="AR168" s="154" t="s">
        <v>215</v>
      </c>
      <c r="AT168" s="154" t="s">
        <v>478</v>
      </c>
      <c r="AU168" s="154" t="s">
        <v>118</v>
      </c>
      <c r="AY168" s="17" t="s">
        <v>177</v>
      </c>
      <c r="BE168" s="155">
        <f t="shared" si="24"/>
        <v>0</v>
      </c>
      <c r="BF168" s="155">
        <f t="shared" si="25"/>
        <v>0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7" t="s">
        <v>118</v>
      </c>
      <c r="BK168" s="155">
        <f t="shared" si="29"/>
        <v>0</v>
      </c>
      <c r="BL168" s="17" t="s">
        <v>183</v>
      </c>
      <c r="BM168" s="154" t="s">
        <v>572</v>
      </c>
    </row>
    <row r="169" spans="2:65" s="1" customFormat="1" ht="24.25" customHeight="1">
      <c r="B169" s="141"/>
      <c r="C169" s="142" t="s">
        <v>376</v>
      </c>
      <c r="D169" s="142" t="s">
        <v>179</v>
      </c>
      <c r="E169" s="143" t="s">
        <v>1629</v>
      </c>
      <c r="F169" s="144" t="s">
        <v>1630</v>
      </c>
      <c r="G169" s="145" t="s">
        <v>1319</v>
      </c>
      <c r="H169" s="146">
        <v>2</v>
      </c>
      <c r="I169" s="147"/>
      <c r="J169" s="148">
        <f t="shared" si="20"/>
        <v>0</v>
      </c>
      <c r="K169" s="149"/>
      <c r="L169" s="32"/>
      <c r="M169" s="150" t="s">
        <v>1</v>
      </c>
      <c r="N169" s="151" t="s">
        <v>41</v>
      </c>
      <c r="P169" s="152">
        <f t="shared" si="21"/>
        <v>0</v>
      </c>
      <c r="Q169" s="152">
        <v>0</v>
      </c>
      <c r="R169" s="152">
        <f t="shared" si="22"/>
        <v>0</v>
      </c>
      <c r="S169" s="152">
        <v>0</v>
      </c>
      <c r="T169" s="153">
        <f t="shared" si="23"/>
        <v>0</v>
      </c>
      <c r="AR169" s="154" t="s">
        <v>183</v>
      </c>
      <c r="AT169" s="154" t="s">
        <v>179</v>
      </c>
      <c r="AU169" s="154" t="s">
        <v>118</v>
      </c>
      <c r="AY169" s="17" t="s">
        <v>177</v>
      </c>
      <c r="BE169" s="155">
        <f t="shared" si="24"/>
        <v>0</v>
      </c>
      <c r="BF169" s="155">
        <f t="shared" si="25"/>
        <v>0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7" t="s">
        <v>118</v>
      </c>
      <c r="BK169" s="155">
        <f t="shared" si="29"/>
        <v>0</v>
      </c>
      <c r="BL169" s="17" t="s">
        <v>183</v>
      </c>
      <c r="BM169" s="154" t="s">
        <v>582</v>
      </c>
    </row>
    <row r="170" spans="2:65" s="1" customFormat="1" ht="21.75" customHeight="1">
      <c r="B170" s="141"/>
      <c r="C170" s="187" t="s">
        <v>381</v>
      </c>
      <c r="D170" s="187" t="s">
        <v>478</v>
      </c>
      <c r="E170" s="188" t="s">
        <v>1631</v>
      </c>
      <c r="F170" s="189" t="s">
        <v>1632</v>
      </c>
      <c r="G170" s="190" t="s">
        <v>1319</v>
      </c>
      <c r="H170" s="191">
        <v>2</v>
      </c>
      <c r="I170" s="192"/>
      <c r="J170" s="193">
        <f t="shared" si="20"/>
        <v>0</v>
      </c>
      <c r="K170" s="194"/>
      <c r="L170" s="195"/>
      <c r="M170" s="196" t="s">
        <v>1</v>
      </c>
      <c r="N170" s="197" t="s">
        <v>41</v>
      </c>
      <c r="P170" s="152">
        <f t="shared" si="21"/>
        <v>0</v>
      </c>
      <c r="Q170" s="152">
        <v>5.2999999999999998E-4</v>
      </c>
      <c r="R170" s="152">
        <f t="shared" si="22"/>
        <v>1.06E-3</v>
      </c>
      <c r="S170" s="152">
        <v>0</v>
      </c>
      <c r="T170" s="153">
        <f t="shared" si="23"/>
        <v>0</v>
      </c>
      <c r="AR170" s="154" t="s">
        <v>215</v>
      </c>
      <c r="AT170" s="154" t="s">
        <v>478</v>
      </c>
      <c r="AU170" s="154" t="s">
        <v>118</v>
      </c>
      <c r="AY170" s="17" t="s">
        <v>177</v>
      </c>
      <c r="BE170" s="155">
        <f t="shared" si="24"/>
        <v>0</v>
      </c>
      <c r="BF170" s="155">
        <f t="shared" si="25"/>
        <v>0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7" t="s">
        <v>118</v>
      </c>
      <c r="BK170" s="155">
        <f t="shared" si="29"/>
        <v>0</v>
      </c>
      <c r="BL170" s="17" t="s">
        <v>183</v>
      </c>
      <c r="BM170" s="154" t="s">
        <v>593</v>
      </c>
    </row>
    <row r="171" spans="2:65" s="1" customFormat="1" ht="16.5" customHeight="1">
      <c r="B171" s="141"/>
      <c r="C171" s="142" t="s">
        <v>390</v>
      </c>
      <c r="D171" s="142" t="s">
        <v>179</v>
      </c>
      <c r="E171" s="143" t="s">
        <v>1633</v>
      </c>
      <c r="F171" s="144" t="s">
        <v>1634</v>
      </c>
      <c r="G171" s="145" t="s">
        <v>401</v>
      </c>
      <c r="H171" s="146">
        <v>30</v>
      </c>
      <c r="I171" s="147"/>
      <c r="J171" s="148">
        <f t="shared" si="20"/>
        <v>0</v>
      </c>
      <c r="K171" s="149"/>
      <c r="L171" s="32"/>
      <c r="M171" s="150" t="s">
        <v>1</v>
      </c>
      <c r="N171" s="151" t="s">
        <v>41</v>
      </c>
      <c r="P171" s="152">
        <f t="shared" si="21"/>
        <v>0</v>
      </c>
      <c r="Q171" s="152">
        <v>5.0000000000000002E-5</v>
      </c>
      <c r="R171" s="152">
        <f t="shared" si="22"/>
        <v>1.5E-3</v>
      </c>
      <c r="S171" s="152">
        <v>0</v>
      </c>
      <c r="T171" s="153">
        <f t="shared" si="23"/>
        <v>0</v>
      </c>
      <c r="AR171" s="154" t="s">
        <v>183</v>
      </c>
      <c r="AT171" s="154" t="s">
        <v>179</v>
      </c>
      <c r="AU171" s="154" t="s">
        <v>118</v>
      </c>
      <c r="AY171" s="17" t="s">
        <v>177</v>
      </c>
      <c r="BE171" s="155">
        <f t="shared" si="24"/>
        <v>0</v>
      </c>
      <c r="BF171" s="155">
        <f t="shared" si="25"/>
        <v>0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7" t="s">
        <v>118</v>
      </c>
      <c r="BK171" s="155">
        <f t="shared" si="29"/>
        <v>0</v>
      </c>
      <c r="BL171" s="17" t="s">
        <v>183</v>
      </c>
      <c r="BM171" s="154" t="s">
        <v>601</v>
      </c>
    </row>
    <row r="172" spans="2:65" s="1" customFormat="1" ht="16.5" customHeight="1">
      <c r="B172" s="141"/>
      <c r="C172" s="142" t="s">
        <v>398</v>
      </c>
      <c r="D172" s="142" t="s">
        <v>179</v>
      </c>
      <c r="E172" s="143" t="s">
        <v>1635</v>
      </c>
      <c r="F172" s="144" t="s">
        <v>1636</v>
      </c>
      <c r="G172" s="145" t="s">
        <v>1319</v>
      </c>
      <c r="H172" s="146">
        <v>2</v>
      </c>
      <c r="I172" s="147"/>
      <c r="J172" s="148">
        <f t="shared" si="20"/>
        <v>0</v>
      </c>
      <c r="K172" s="149"/>
      <c r="L172" s="32"/>
      <c r="M172" s="150" t="s">
        <v>1</v>
      </c>
      <c r="N172" s="151" t="s">
        <v>41</v>
      </c>
      <c r="P172" s="152">
        <f t="shared" si="21"/>
        <v>0</v>
      </c>
      <c r="Q172" s="152">
        <v>0</v>
      </c>
      <c r="R172" s="152">
        <f t="shared" si="22"/>
        <v>0</v>
      </c>
      <c r="S172" s="152">
        <v>0</v>
      </c>
      <c r="T172" s="153">
        <f t="shared" si="23"/>
        <v>0</v>
      </c>
      <c r="AR172" s="154" t="s">
        <v>183</v>
      </c>
      <c r="AT172" s="154" t="s">
        <v>179</v>
      </c>
      <c r="AU172" s="154" t="s">
        <v>118</v>
      </c>
      <c r="AY172" s="17" t="s">
        <v>177</v>
      </c>
      <c r="BE172" s="155">
        <f t="shared" si="24"/>
        <v>0</v>
      </c>
      <c r="BF172" s="155">
        <f t="shared" si="25"/>
        <v>0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7" t="s">
        <v>118</v>
      </c>
      <c r="BK172" s="155">
        <f t="shared" si="29"/>
        <v>0</v>
      </c>
      <c r="BL172" s="17" t="s">
        <v>183</v>
      </c>
      <c r="BM172" s="154" t="s">
        <v>611</v>
      </c>
    </row>
    <row r="173" spans="2:65" s="1" customFormat="1" ht="24.25" customHeight="1">
      <c r="B173" s="141"/>
      <c r="C173" s="187" t="s">
        <v>405</v>
      </c>
      <c r="D173" s="187" t="s">
        <v>478</v>
      </c>
      <c r="E173" s="188" t="s">
        <v>1637</v>
      </c>
      <c r="F173" s="189" t="s">
        <v>1638</v>
      </c>
      <c r="G173" s="190" t="s">
        <v>1319</v>
      </c>
      <c r="H173" s="191">
        <v>2</v>
      </c>
      <c r="I173" s="192"/>
      <c r="J173" s="193">
        <f t="shared" si="20"/>
        <v>0</v>
      </c>
      <c r="K173" s="194"/>
      <c r="L173" s="195"/>
      <c r="M173" s="196" t="s">
        <v>1</v>
      </c>
      <c r="N173" s="197" t="s">
        <v>41</v>
      </c>
      <c r="P173" s="152">
        <f t="shared" si="21"/>
        <v>0</v>
      </c>
      <c r="Q173" s="152">
        <v>0</v>
      </c>
      <c r="R173" s="152">
        <f t="shared" si="22"/>
        <v>0</v>
      </c>
      <c r="S173" s="152">
        <v>0</v>
      </c>
      <c r="T173" s="153">
        <f t="shared" si="23"/>
        <v>0</v>
      </c>
      <c r="AR173" s="154" t="s">
        <v>215</v>
      </c>
      <c r="AT173" s="154" t="s">
        <v>478</v>
      </c>
      <c r="AU173" s="154" t="s">
        <v>118</v>
      </c>
      <c r="AY173" s="17" t="s">
        <v>177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7" t="s">
        <v>118</v>
      </c>
      <c r="BK173" s="155">
        <f t="shared" si="29"/>
        <v>0</v>
      </c>
      <c r="BL173" s="17" t="s">
        <v>183</v>
      </c>
      <c r="BM173" s="154" t="s">
        <v>619</v>
      </c>
    </row>
    <row r="174" spans="2:65" s="1" customFormat="1" ht="16.5" customHeight="1">
      <c r="B174" s="141"/>
      <c r="C174" s="142" t="s">
        <v>414</v>
      </c>
      <c r="D174" s="142" t="s">
        <v>179</v>
      </c>
      <c r="E174" s="143" t="s">
        <v>1639</v>
      </c>
      <c r="F174" s="144" t="s">
        <v>1640</v>
      </c>
      <c r="G174" s="145" t="s">
        <v>401</v>
      </c>
      <c r="H174" s="146">
        <v>28</v>
      </c>
      <c r="I174" s="147"/>
      <c r="J174" s="148">
        <f t="shared" si="20"/>
        <v>0</v>
      </c>
      <c r="K174" s="149"/>
      <c r="L174" s="32"/>
      <c r="M174" s="150" t="s">
        <v>1</v>
      </c>
      <c r="N174" s="151" t="s">
        <v>41</v>
      </c>
      <c r="P174" s="152">
        <f t="shared" si="21"/>
        <v>0</v>
      </c>
      <c r="Q174" s="152">
        <v>0</v>
      </c>
      <c r="R174" s="152">
        <f t="shared" si="22"/>
        <v>0</v>
      </c>
      <c r="S174" s="152">
        <v>0</v>
      </c>
      <c r="T174" s="153">
        <f t="shared" si="23"/>
        <v>0</v>
      </c>
      <c r="AR174" s="154" t="s">
        <v>183</v>
      </c>
      <c r="AT174" s="154" t="s">
        <v>179</v>
      </c>
      <c r="AU174" s="154" t="s">
        <v>118</v>
      </c>
      <c r="AY174" s="17" t="s">
        <v>177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7" t="s">
        <v>118</v>
      </c>
      <c r="BK174" s="155">
        <f t="shared" si="29"/>
        <v>0</v>
      </c>
      <c r="BL174" s="17" t="s">
        <v>183</v>
      </c>
      <c r="BM174" s="154" t="s">
        <v>628</v>
      </c>
    </row>
    <row r="175" spans="2:65" s="1" customFormat="1" ht="24.25" customHeight="1">
      <c r="B175" s="141"/>
      <c r="C175" s="187" t="s">
        <v>420</v>
      </c>
      <c r="D175" s="187" t="s">
        <v>478</v>
      </c>
      <c r="E175" s="188" t="s">
        <v>1641</v>
      </c>
      <c r="F175" s="189" t="s">
        <v>1642</v>
      </c>
      <c r="G175" s="190" t="s">
        <v>401</v>
      </c>
      <c r="H175" s="191">
        <v>28</v>
      </c>
      <c r="I175" s="192"/>
      <c r="J175" s="193">
        <f t="shared" si="20"/>
        <v>0</v>
      </c>
      <c r="K175" s="194"/>
      <c r="L175" s="195"/>
      <c r="M175" s="196" t="s">
        <v>1</v>
      </c>
      <c r="N175" s="197" t="s">
        <v>41</v>
      </c>
      <c r="P175" s="152">
        <f t="shared" si="21"/>
        <v>0</v>
      </c>
      <c r="Q175" s="152">
        <v>2.5999999999999998E-4</v>
      </c>
      <c r="R175" s="152">
        <f t="shared" si="22"/>
        <v>7.2799999999999991E-3</v>
      </c>
      <c r="S175" s="152">
        <v>0</v>
      </c>
      <c r="T175" s="153">
        <f t="shared" si="23"/>
        <v>0</v>
      </c>
      <c r="AR175" s="154" t="s">
        <v>215</v>
      </c>
      <c r="AT175" s="154" t="s">
        <v>478</v>
      </c>
      <c r="AU175" s="154" t="s">
        <v>118</v>
      </c>
      <c r="AY175" s="17" t="s">
        <v>177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7" t="s">
        <v>118</v>
      </c>
      <c r="BK175" s="155">
        <f t="shared" si="29"/>
        <v>0</v>
      </c>
      <c r="BL175" s="17" t="s">
        <v>183</v>
      </c>
      <c r="BM175" s="154" t="s">
        <v>639</v>
      </c>
    </row>
    <row r="176" spans="2:65" s="1" customFormat="1" ht="24.25" customHeight="1">
      <c r="B176" s="141"/>
      <c r="C176" s="142" t="s">
        <v>426</v>
      </c>
      <c r="D176" s="142" t="s">
        <v>179</v>
      </c>
      <c r="E176" s="143" t="s">
        <v>1643</v>
      </c>
      <c r="F176" s="144" t="s">
        <v>1644</v>
      </c>
      <c r="G176" s="145" t="s">
        <v>1645</v>
      </c>
      <c r="H176" s="146">
        <v>1</v>
      </c>
      <c r="I176" s="147"/>
      <c r="J176" s="148">
        <f t="shared" si="20"/>
        <v>0</v>
      </c>
      <c r="K176" s="149"/>
      <c r="L176" s="32"/>
      <c r="M176" s="150" t="s">
        <v>1</v>
      </c>
      <c r="N176" s="151" t="s">
        <v>41</v>
      </c>
      <c r="P176" s="152">
        <f t="shared" si="21"/>
        <v>0</v>
      </c>
      <c r="Q176" s="152">
        <v>0</v>
      </c>
      <c r="R176" s="152">
        <f t="shared" si="22"/>
        <v>0</v>
      </c>
      <c r="S176" s="152">
        <v>0</v>
      </c>
      <c r="T176" s="153">
        <f t="shared" si="23"/>
        <v>0</v>
      </c>
      <c r="AR176" s="154" t="s">
        <v>183</v>
      </c>
      <c r="AT176" s="154" t="s">
        <v>179</v>
      </c>
      <c r="AU176" s="154" t="s">
        <v>118</v>
      </c>
      <c r="AY176" s="17" t="s">
        <v>177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7" t="s">
        <v>118</v>
      </c>
      <c r="BK176" s="155">
        <f t="shared" si="29"/>
        <v>0</v>
      </c>
      <c r="BL176" s="17" t="s">
        <v>183</v>
      </c>
      <c r="BM176" s="154" t="s">
        <v>647</v>
      </c>
    </row>
    <row r="177" spans="2:65" s="1" customFormat="1" ht="16.5" customHeight="1">
      <c r="B177" s="141"/>
      <c r="C177" s="142" t="s">
        <v>430</v>
      </c>
      <c r="D177" s="142" t="s">
        <v>179</v>
      </c>
      <c r="E177" s="143" t="s">
        <v>1646</v>
      </c>
      <c r="F177" s="144" t="s">
        <v>1647</v>
      </c>
      <c r="G177" s="145" t="s">
        <v>1319</v>
      </c>
      <c r="H177" s="146">
        <v>28</v>
      </c>
      <c r="I177" s="147"/>
      <c r="J177" s="148">
        <f t="shared" si="20"/>
        <v>0</v>
      </c>
      <c r="K177" s="149"/>
      <c r="L177" s="32"/>
      <c r="M177" s="150" t="s">
        <v>1</v>
      </c>
      <c r="N177" s="151" t="s">
        <v>41</v>
      </c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AR177" s="154" t="s">
        <v>183</v>
      </c>
      <c r="AT177" s="154" t="s">
        <v>179</v>
      </c>
      <c r="AU177" s="154" t="s">
        <v>118</v>
      </c>
      <c r="AY177" s="17" t="s">
        <v>177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7" t="s">
        <v>118</v>
      </c>
      <c r="BK177" s="155">
        <f t="shared" si="29"/>
        <v>0</v>
      </c>
      <c r="BL177" s="17" t="s">
        <v>183</v>
      </c>
      <c r="BM177" s="154" t="s">
        <v>656</v>
      </c>
    </row>
    <row r="178" spans="2:65" s="1" customFormat="1" ht="16.5" customHeight="1">
      <c r="B178" s="141"/>
      <c r="C178" s="142" t="s">
        <v>436</v>
      </c>
      <c r="D178" s="142" t="s">
        <v>179</v>
      </c>
      <c r="E178" s="143" t="s">
        <v>1648</v>
      </c>
      <c r="F178" s="144" t="s">
        <v>1649</v>
      </c>
      <c r="G178" s="145" t="s">
        <v>401</v>
      </c>
      <c r="H178" s="146">
        <v>28</v>
      </c>
      <c r="I178" s="147"/>
      <c r="J178" s="148">
        <f t="shared" si="20"/>
        <v>0</v>
      </c>
      <c r="K178" s="149"/>
      <c r="L178" s="32"/>
      <c r="M178" s="150" t="s">
        <v>1</v>
      </c>
      <c r="N178" s="151" t="s">
        <v>41</v>
      </c>
      <c r="P178" s="152">
        <f t="shared" si="21"/>
        <v>0</v>
      </c>
      <c r="Q178" s="152">
        <v>0</v>
      </c>
      <c r="R178" s="152">
        <f t="shared" si="22"/>
        <v>0</v>
      </c>
      <c r="S178" s="152">
        <v>0</v>
      </c>
      <c r="T178" s="153">
        <f t="shared" si="23"/>
        <v>0</v>
      </c>
      <c r="AR178" s="154" t="s">
        <v>183</v>
      </c>
      <c r="AT178" s="154" t="s">
        <v>179</v>
      </c>
      <c r="AU178" s="154" t="s">
        <v>118</v>
      </c>
      <c r="AY178" s="17" t="s">
        <v>177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7" t="s">
        <v>118</v>
      </c>
      <c r="BK178" s="155">
        <f t="shared" si="29"/>
        <v>0</v>
      </c>
      <c r="BL178" s="17" t="s">
        <v>183</v>
      </c>
      <c r="BM178" s="154" t="s">
        <v>667</v>
      </c>
    </row>
    <row r="179" spans="2:65" s="1" customFormat="1" ht="16.5" customHeight="1">
      <c r="B179" s="141"/>
      <c r="C179" s="142" t="s">
        <v>440</v>
      </c>
      <c r="D179" s="142" t="s">
        <v>179</v>
      </c>
      <c r="E179" s="143" t="s">
        <v>1650</v>
      </c>
      <c r="F179" s="144" t="s">
        <v>1651</v>
      </c>
      <c r="G179" s="145" t="s">
        <v>401</v>
      </c>
      <c r="H179" s="146">
        <v>28</v>
      </c>
      <c r="I179" s="147"/>
      <c r="J179" s="148">
        <f t="shared" si="20"/>
        <v>0</v>
      </c>
      <c r="K179" s="149"/>
      <c r="L179" s="32"/>
      <c r="M179" s="150" t="s">
        <v>1</v>
      </c>
      <c r="N179" s="151" t="s">
        <v>41</v>
      </c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3">
        <f t="shared" si="23"/>
        <v>0</v>
      </c>
      <c r="AR179" s="154" t="s">
        <v>183</v>
      </c>
      <c r="AT179" s="154" t="s">
        <v>179</v>
      </c>
      <c r="AU179" s="154" t="s">
        <v>118</v>
      </c>
      <c r="AY179" s="17" t="s">
        <v>177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7" t="s">
        <v>118</v>
      </c>
      <c r="BK179" s="155">
        <f t="shared" si="29"/>
        <v>0</v>
      </c>
      <c r="BL179" s="17" t="s">
        <v>183</v>
      </c>
      <c r="BM179" s="154" t="s">
        <v>678</v>
      </c>
    </row>
    <row r="180" spans="2:65" s="1" customFormat="1" ht="50" customHeight="1">
      <c r="B180" s="32"/>
      <c r="E180" s="132" t="s">
        <v>1274</v>
      </c>
      <c r="F180" s="132" t="s">
        <v>1275</v>
      </c>
      <c r="J180" s="120">
        <f t="shared" ref="J180:J185" si="30">BK180</f>
        <v>0</v>
      </c>
      <c r="L180" s="32"/>
      <c r="M180" s="166"/>
      <c r="T180" s="59"/>
      <c r="AT180" s="17" t="s">
        <v>74</v>
      </c>
      <c r="AU180" s="17" t="s">
        <v>75</v>
      </c>
      <c r="AY180" s="17" t="s">
        <v>1276</v>
      </c>
      <c r="BK180" s="155">
        <f>SUM(BK181:BK185)</f>
        <v>0</v>
      </c>
    </row>
    <row r="181" spans="2:65" s="1" customFormat="1" ht="16.25" customHeight="1">
      <c r="B181" s="32"/>
      <c r="C181" s="198" t="s">
        <v>1</v>
      </c>
      <c r="D181" s="198" t="s">
        <v>179</v>
      </c>
      <c r="E181" s="199" t="s">
        <v>1</v>
      </c>
      <c r="F181" s="200" t="s">
        <v>1</v>
      </c>
      <c r="G181" s="201" t="s">
        <v>1</v>
      </c>
      <c r="H181" s="202"/>
      <c r="I181" s="202"/>
      <c r="J181" s="203">
        <f t="shared" si="30"/>
        <v>0</v>
      </c>
      <c r="K181" s="204"/>
      <c r="L181" s="32"/>
      <c r="M181" s="205" t="s">
        <v>1</v>
      </c>
      <c r="N181" s="206" t="s">
        <v>41</v>
      </c>
      <c r="T181" s="59"/>
      <c r="AT181" s="17" t="s">
        <v>1276</v>
      </c>
      <c r="AU181" s="17" t="s">
        <v>83</v>
      </c>
      <c r="AY181" s="17" t="s">
        <v>1276</v>
      </c>
      <c r="BE181" s="155">
        <f>IF(N181="základná",J181,0)</f>
        <v>0</v>
      </c>
      <c r="BF181" s="155">
        <f>IF(N181="znížená",J181,0)</f>
        <v>0</v>
      </c>
      <c r="BG181" s="155">
        <f>IF(N181="zákl. prenesená",J181,0)</f>
        <v>0</v>
      </c>
      <c r="BH181" s="155">
        <f>IF(N181="zníž. prenesená",J181,0)</f>
        <v>0</v>
      </c>
      <c r="BI181" s="155">
        <f>IF(N181="nulová",J181,0)</f>
        <v>0</v>
      </c>
      <c r="BJ181" s="17" t="s">
        <v>118</v>
      </c>
      <c r="BK181" s="155">
        <f>I181*H181</f>
        <v>0</v>
      </c>
    </row>
    <row r="182" spans="2:65" s="1" customFormat="1" ht="16.25" customHeight="1">
      <c r="B182" s="32"/>
      <c r="C182" s="198" t="s">
        <v>1</v>
      </c>
      <c r="D182" s="198" t="s">
        <v>179</v>
      </c>
      <c r="E182" s="199" t="s">
        <v>1</v>
      </c>
      <c r="F182" s="200" t="s">
        <v>1</v>
      </c>
      <c r="G182" s="201" t="s">
        <v>1</v>
      </c>
      <c r="H182" s="202"/>
      <c r="I182" s="202"/>
      <c r="J182" s="203">
        <f t="shared" si="30"/>
        <v>0</v>
      </c>
      <c r="K182" s="204"/>
      <c r="L182" s="32"/>
      <c r="M182" s="205" t="s">
        <v>1</v>
      </c>
      <c r="N182" s="206" t="s">
        <v>41</v>
      </c>
      <c r="T182" s="59"/>
      <c r="AT182" s="17" t="s">
        <v>1276</v>
      </c>
      <c r="AU182" s="17" t="s">
        <v>83</v>
      </c>
      <c r="AY182" s="17" t="s">
        <v>1276</v>
      </c>
      <c r="BE182" s="155">
        <f>IF(N182="základná",J182,0)</f>
        <v>0</v>
      </c>
      <c r="BF182" s="155">
        <f>IF(N182="znížená",J182,0)</f>
        <v>0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7" t="s">
        <v>118</v>
      </c>
      <c r="BK182" s="155">
        <f>I182*H182</f>
        <v>0</v>
      </c>
    </row>
    <row r="183" spans="2:65" s="1" customFormat="1" ht="16.25" customHeight="1">
      <c r="B183" s="32"/>
      <c r="C183" s="198" t="s">
        <v>1</v>
      </c>
      <c r="D183" s="198" t="s">
        <v>179</v>
      </c>
      <c r="E183" s="199" t="s">
        <v>1</v>
      </c>
      <c r="F183" s="200" t="s">
        <v>1</v>
      </c>
      <c r="G183" s="201" t="s">
        <v>1</v>
      </c>
      <c r="H183" s="202"/>
      <c r="I183" s="202"/>
      <c r="J183" s="203">
        <f t="shared" si="30"/>
        <v>0</v>
      </c>
      <c r="K183" s="204"/>
      <c r="L183" s="32"/>
      <c r="M183" s="205" t="s">
        <v>1</v>
      </c>
      <c r="N183" s="206" t="s">
        <v>41</v>
      </c>
      <c r="T183" s="59"/>
      <c r="AT183" s="17" t="s">
        <v>1276</v>
      </c>
      <c r="AU183" s="17" t="s">
        <v>83</v>
      </c>
      <c r="AY183" s="17" t="s">
        <v>1276</v>
      </c>
      <c r="BE183" s="155">
        <f>IF(N183="základná",J183,0)</f>
        <v>0</v>
      </c>
      <c r="BF183" s="155">
        <f>IF(N183="znížená",J183,0)</f>
        <v>0</v>
      </c>
      <c r="BG183" s="155">
        <f>IF(N183="zákl. prenesená",J183,0)</f>
        <v>0</v>
      </c>
      <c r="BH183" s="155">
        <f>IF(N183="zníž. prenesená",J183,0)</f>
        <v>0</v>
      </c>
      <c r="BI183" s="155">
        <f>IF(N183="nulová",J183,0)</f>
        <v>0</v>
      </c>
      <c r="BJ183" s="17" t="s">
        <v>118</v>
      </c>
      <c r="BK183" s="155">
        <f>I183*H183</f>
        <v>0</v>
      </c>
    </row>
    <row r="184" spans="2:65" s="1" customFormat="1" ht="16.25" customHeight="1">
      <c r="B184" s="32"/>
      <c r="C184" s="198" t="s">
        <v>1</v>
      </c>
      <c r="D184" s="198" t="s">
        <v>179</v>
      </c>
      <c r="E184" s="199" t="s">
        <v>1</v>
      </c>
      <c r="F184" s="200" t="s">
        <v>1</v>
      </c>
      <c r="G184" s="201" t="s">
        <v>1</v>
      </c>
      <c r="H184" s="202"/>
      <c r="I184" s="202"/>
      <c r="J184" s="203">
        <f t="shared" si="30"/>
        <v>0</v>
      </c>
      <c r="K184" s="204"/>
      <c r="L184" s="32"/>
      <c r="M184" s="205" t="s">
        <v>1</v>
      </c>
      <c r="N184" s="206" t="s">
        <v>41</v>
      </c>
      <c r="T184" s="59"/>
      <c r="AT184" s="17" t="s">
        <v>1276</v>
      </c>
      <c r="AU184" s="17" t="s">
        <v>83</v>
      </c>
      <c r="AY184" s="17" t="s">
        <v>1276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7" t="s">
        <v>118</v>
      </c>
      <c r="BK184" s="155">
        <f>I184*H184</f>
        <v>0</v>
      </c>
    </row>
    <row r="185" spans="2:65" s="1" customFormat="1" ht="16.25" customHeight="1">
      <c r="B185" s="32"/>
      <c r="C185" s="198" t="s">
        <v>1</v>
      </c>
      <c r="D185" s="198" t="s">
        <v>179</v>
      </c>
      <c r="E185" s="199" t="s">
        <v>1</v>
      </c>
      <c r="F185" s="200" t="s">
        <v>1</v>
      </c>
      <c r="G185" s="201" t="s">
        <v>1</v>
      </c>
      <c r="H185" s="202"/>
      <c r="I185" s="202"/>
      <c r="J185" s="203">
        <f t="shared" si="30"/>
        <v>0</v>
      </c>
      <c r="K185" s="204"/>
      <c r="L185" s="32"/>
      <c r="M185" s="205" t="s">
        <v>1</v>
      </c>
      <c r="N185" s="206" t="s">
        <v>41</v>
      </c>
      <c r="O185" s="207"/>
      <c r="P185" s="207"/>
      <c r="Q185" s="207"/>
      <c r="R185" s="207"/>
      <c r="S185" s="207"/>
      <c r="T185" s="208"/>
      <c r="AT185" s="17" t="s">
        <v>1276</v>
      </c>
      <c r="AU185" s="17" t="s">
        <v>83</v>
      </c>
      <c r="AY185" s="17" t="s">
        <v>1276</v>
      </c>
      <c r="BE185" s="155">
        <f>IF(N185="základná",J185,0)</f>
        <v>0</v>
      </c>
      <c r="BF185" s="155">
        <f>IF(N185="znížená",J185,0)</f>
        <v>0</v>
      </c>
      <c r="BG185" s="155">
        <f>IF(N185="zákl. prenesená",J185,0)</f>
        <v>0</v>
      </c>
      <c r="BH185" s="155">
        <f>IF(N185="zníž. prenesená",J185,0)</f>
        <v>0</v>
      </c>
      <c r="BI185" s="155">
        <f>IF(N185="nulová",J185,0)</f>
        <v>0</v>
      </c>
      <c r="BJ185" s="17" t="s">
        <v>118</v>
      </c>
      <c r="BK185" s="155">
        <f>I185*H185</f>
        <v>0</v>
      </c>
    </row>
    <row r="186" spans="2:65" s="1" customFormat="1" ht="7" customHeight="1">
      <c r="B186" s="47"/>
      <c r="C186" s="48"/>
      <c r="D186" s="48"/>
      <c r="E186" s="48"/>
      <c r="F186" s="48"/>
      <c r="G186" s="48"/>
      <c r="H186" s="48"/>
      <c r="I186" s="48"/>
      <c r="J186" s="48"/>
      <c r="K186" s="48"/>
      <c r="L186" s="32"/>
    </row>
  </sheetData>
  <autoFilter ref="C124:K185" xr:uid="{00000000-0009-0000-0000-000003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81:D186" xr:uid="{00000000-0002-0000-0300-000000000000}">
      <formula1>"K, M"</formula1>
    </dataValidation>
    <dataValidation type="list" allowBlank="1" showInputMessage="1" showErrorMessage="1" error="Povolené sú hodnoty základná, znížená, nulová." sqref="N181:N186" xr:uid="{00000000-0002-0000-03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39"/>
  <sheetViews>
    <sheetView showGridLines="0" topLeftCell="A235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93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1652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1278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1278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ROUND(J124,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ROUND((ROUND((SUM(BE124:BE232)),  2) + SUM(BE234:BE238)), 2)</f>
        <v>0</v>
      </c>
      <c r="G33" s="96"/>
      <c r="H33" s="96"/>
      <c r="I33" s="97">
        <v>0.2</v>
      </c>
      <c r="J33" s="95">
        <f>ROUND((ROUND(((SUM(BE124:BE232))*I33),  2) + (SUM(BE234:BE238)*I33)),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ROUND((ROUND((SUM(BF124:BF232)),  2) + SUM(BF234:BF238)), 2)</f>
        <v>0</v>
      </c>
      <c r="G34" s="96"/>
      <c r="H34" s="96"/>
      <c r="I34" s="97">
        <v>0.2</v>
      </c>
      <c r="J34" s="95">
        <f>ROUND((ROUND(((SUM(BF124:BF232))*I34),  2) + (SUM(BF234:BF238)*I34)),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ROUND((ROUND((SUM(BG124:BG232)),  2) + SUM(BG234:BG238)),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ROUND((ROUND((SUM(BH124:BH232)),  2) + SUM(BH234:BH238)),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ROUND((ROUND((SUM(BI124:BI232)),  2) + SUM(BI234:BI238)),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04 - Vykurovanie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 xml:space="preserve"> MASPLAN s.r.o. 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 xml:space="preserve"> MASPLAN s.r.o. 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J124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1286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2:12" s="9" customFormat="1" ht="20" customHeight="1">
      <c r="B98" s="115"/>
      <c r="D98" s="116" t="s">
        <v>152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2:12" s="9" customFormat="1" ht="20" customHeight="1">
      <c r="B99" s="115"/>
      <c r="D99" s="116" t="s">
        <v>1653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2:12" s="9" customFormat="1" ht="20" customHeight="1">
      <c r="B100" s="115"/>
      <c r="D100" s="116" t="s">
        <v>1654</v>
      </c>
      <c r="E100" s="117"/>
      <c r="F100" s="117"/>
      <c r="G100" s="117"/>
      <c r="H100" s="117"/>
      <c r="I100" s="117"/>
      <c r="J100" s="118">
        <f>J155</f>
        <v>0</v>
      </c>
      <c r="L100" s="115"/>
    </row>
    <row r="101" spans="2:12" s="9" customFormat="1" ht="20" customHeight="1">
      <c r="B101" s="115"/>
      <c r="D101" s="116" t="s">
        <v>1655</v>
      </c>
      <c r="E101" s="117"/>
      <c r="F101" s="117"/>
      <c r="G101" s="117"/>
      <c r="H101" s="117"/>
      <c r="I101" s="117"/>
      <c r="J101" s="118">
        <f>J171</f>
        <v>0</v>
      </c>
      <c r="L101" s="115"/>
    </row>
    <row r="102" spans="2:12" s="9" customFormat="1" ht="20" customHeight="1">
      <c r="B102" s="115"/>
      <c r="D102" s="116" t="s">
        <v>1656</v>
      </c>
      <c r="E102" s="117"/>
      <c r="F102" s="117"/>
      <c r="G102" s="117"/>
      <c r="H102" s="117"/>
      <c r="I102" s="117"/>
      <c r="J102" s="118">
        <f>J184</f>
        <v>0</v>
      </c>
      <c r="L102" s="115"/>
    </row>
    <row r="103" spans="2:12" s="9" customFormat="1" ht="20" customHeight="1">
      <c r="B103" s="115"/>
      <c r="D103" s="116" t="s">
        <v>1657</v>
      </c>
      <c r="E103" s="117"/>
      <c r="F103" s="117"/>
      <c r="G103" s="117"/>
      <c r="H103" s="117"/>
      <c r="I103" s="117"/>
      <c r="J103" s="118">
        <f>J217</f>
        <v>0</v>
      </c>
      <c r="L103" s="115"/>
    </row>
    <row r="104" spans="2:12" s="8" customFormat="1" ht="21.75" customHeight="1">
      <c r="B104" s="111"/>
      <c r="D104" s="119" t="s">
        <v>162</v>
      </c>
      <c r="J104" s="120">
        <f>J233</f>
        <v>0</v>
      </c>
      <c r="L104" s="111"/>
    </row>
    <row r="105" spans="2:12" s="1" customFormat="1" ht="21.75" customHeight="1">
      <c r="B105" s="32"/>
      <c r="L105" s="32"/>
    </row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12" s="1" customFormat="1" ht="7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12" s="1" customFormat="1" ht="25" customHeight="1">
      <c r="B111" s="32"/>
      <c r="C111" s="21" t="s">
        <v>163</v>
      </c>
      <c r="L111" s="32"/>
    </row>
    <row r="112" spans="2:12" s="1" customFormat="1" ht="7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16.5" customHeight="1">
      <c r="B114" s="32"/>
      <c r="E114" s="259" t="str">
        <f>E7</f>
        <v>ZŠ Láb - prístavba - aktualizácia</v>
      </c>
      <c r="F114" s="260"/>
      <c r="G114" s="260"/>
      <c r="H114" s="260"/>
      <c r="L114" s="32"/>
    </row>
    <row r="115" spans="2:65" s="1" customFormat="1" ht="12" customHeight="1">
      <c r="B115" s="32"/>
      <c r="C115" s="27" t="s">
        <v>132</v>
      </c>
      <c r="L115" s="32"/>
    </row>
    <row r="116" spans="2:65" s="1" customFormat="1" ht="16.5" customHeight="1">
      <c r="B116" s="32"/>
      <c r="E116" s="221" t="str">
        <f>E9</f>
        <v>04 - Vykurovanie</v>
      </c>
      <c r="F116" s="261"/>
      <c r="G116" s="261"/>
      <c r="H116" s="261"/>
      <c r="L116" s="32"/>
    </row>
    <row r="117" spans="2:65" s="1" customFormat="1" ht="7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F12</f>
        <v>Základná škola Láb</v>
      </c>
      <c r="I118" s="27" t="s">
        <v>21</v>
      </c>
      <c r="J118" s="55" t="str">
        <f>IF(J12="","",J12)</f>
        <v/>
      </c>
      <c r="L118" s="32"/>
    </row>
    <row r="119" spans="2:65" s="1" customFormat="1" ht="7" customHeight="1">
      <c r="B119" s="32"/>
      <c r="L119" s="32"/>
    </row>
    <row r="120" spans="2:65" s="1" customFormat="1" ht="15.25" customHeight="1">
      <c r="B120" s="32"/>
      <c r="C120" s="27" t="s">
        <v>22</v>
      </c>
      <c r="F120" s="25" t="str">
        <f>E15</f>
        <v>Obec Láb</v>
      </c>
      <c r="I120" s="27" t="s">
        <v>28</v>
      </c>
      <c r="J120" s="30" t="str">
        <f>E21</f>
        <v xml:space="preserve"> MASPLAN s.r.o. </v>
      </c>
      <c r="L120" s="32"/>
    </row>
    <row r="121" spans="2:65" s="1" customFormat="1" ht="15.25" customHeight="1">
      <c r="B121" s="32"/>
      <c r="C121" s="27" t="s">
        <v>26</v>
      </c>
      <c r="F121" s="25" t="str">
        <f>IF(E18="","",E18)</f>
        <v>Vyplň údaj</v>
      </c>
      <c r="I121" s="27" t="s">
        <v>31</v>
      </c>
      <c r="J121" s="30" t="str">
        <f>E24</f>
        <v xml:space="preserve"> MASPLAN s.r.o. </v>
      </c>
      <c r="L121" s="32"/>
    </row>
    <row r="122" spans="2:65" s="1" customFormat="1" ht="10.25" customHeight="1">
      <c r="B122" s="32"/>
      <c r="L122" s="32"/>
    </row>
    <row r="123" spans="2:65" s="10" customFormat="1" ht="29.25" customHeight="1">
      <c r="B123" s="121"/>
      <c r="C123" s="122" t="s">
        <v>164</v>
      </c>
      <c r="D123" s="123" t="s">
        <v>60</v>
      </c>
      <c r="E123" s="123" t="s">
        <v>56</v>
      </c>
      <c r="F123" s="123" t="s">
        <v>57</v>
      </c>
      <c r="G123" s="123" t="s">
        <v>165</v>
      </c>
      <c r="H123" s="123" t="s">
        <v>166</v>
      </c>
      <c r="I123" s="123" t="s">
        <v>167</v>
      </c>
      <c r="J123" s="124" t="s">
        <v>137</v>
      </c>
      <c r="K123" s="125" t="s">
        <v>168</v>
      </c>
      <c r="L123" s="121"/>
      <c r="M123" s="62" t="s">
        <v>1</v>
      </c>
      <c r="N123" s="63" t="s">
        <v>39</v>
      </c>
      <c r="O123" s="63" t="s">
        <v>169</v>
      </c>
      <c r="P123" s="63" t="s">
        <v>170</v>
      </c>
      <c r="Q123" s="63" t="s">
        <v>171</v>
      </c>
      <c r="R123" s="63" t="s">
        <v>172</v>
      </c>
      <c r="S123" s="63" t="s">
        <v>173</v>
      </c>
      <c r="T123" s="64" t="s">
        <v>174</v>
      </c>
    </row>
    <row r="124" spans="2:65" s="1" customFormat="1" ht="22.75" customHeight="1">
      <c r="B124" s="32"/>
      <c r="C124" s="67" t="s">
        <v>138</v>
      </c>
      <c r="J124" s="126">
        <f>BK124</f>
        <v>0</v>
      </c>
      <c r="L124" s="32"/>
      <c r="M124" s="65"/>
      <c r="N124" s="56"/>
      <c r="O124" s="56"/>
      <c r="P124" s="127">
        <f>P125+P233</f>
        <v>0</v>
      </c>
      <c r="Q124" s="56"/>
      <c r="R124" s="127">
        <f>R125+R233</f>
        <v>3.2825100000000003</v>
      </c>
      <c r="S124" s="56"/>
      <c r="T124" s="128">
        <f>T125+T233</f>
        <v>0</v>
      </c>
      <c r="AT124" s="17" t="s">
        <v>74</v>
      </c>
      <c r="AU124" s="17" t="s">
        <v>139</v>
      </c>
      <c r="BK124" s="129">
        <f>BK125+BK233</f>
        <v>0</v>
      </c>
    </row>
    <row r="125" spans="2:65" s="11" customFormat="1" ht="26" customHeight="1">
      <c r="B125" s="130"/>
      <c r="D125" s="131" t="s">
        <v>74</v>
      </c>
      <c r="E125" s="132" t="s">
        <v>727</v>
      </c>
      <c r="F125" s="132" t="s">
        <v>1359</v>
      </c>
      <c r="I125" s="133"/>
      <c r="J125" s="120">
        <f>BK125</f>
        <v>0</v>
      </c>
      <c r="L125" s="130"/>
      <c r="M125" s="134"/>
      <c r="P125" s="135">
        <f>P126+P140+P155+P171+P184+P217</f>
        <v>0</v>
      </c>
      <c r="R125" s="135">
        <f>R126+R140+R155+R171+R184+R217</f>
        <v>3.2825100000000003</v>
      </c>
      <c r="T125" s="136">
        <f>T126+T140+T155+T171+T184+T217</f>
        <v>0</v>
      </c>
      <c r="AR125" s="131" t="s">
        <v>118</v>
      </c>
      <c r="AT125" s="137" t="s">
        <v>74</v>
      </c>
      <c r="AU125" s="137" t="s">
        <v>75</v>
      </c>
      <c r="AY125" s="131" t="s">
        <v>177</v>
      </c>
      <c r="BK125" s="138">
        <f>BK126+BK140+BK155+BK171+BK184+BK217</f>
        <v>0</v>
      </c>
    </row>
    <row r="126" spans="2:65" s="11" customFormat="1" ht="22.75" customHeight="1">
      <c r="B126" s="130"/>
      <c r="D126" s="131" t="s">
        <v>74</v>
      </c>
      <c r="E126" s="139" t="s">
        <v>894</v>
      </c>
      <c r="F126" s="139" t="s">
        <v>895</v>
      </c>
      <c r="I126" s="133"/>
      <c r="J126" s="140">
        <f>BK126</f>
        <v>0</v>
      </c>
      <c r="L126" s="130"/>
      <c r="M126" s="134"/>
      <c r="P126" s="135">
        <f>SUM(P127:P139)</f>
        <v>0</v>
      </c>
      <c r="R126" s="135">
        <f>SUM(R127:R139)</f>
        <v>0.16554000000000005</v>
      </c>
      <c r="T126" s="136">
        <f>SUM(T127:T139)</f>
        <v>0</v>
      </c>
      <c r="AR126" s="131" t="s">
        <v>118</v>
      </c>
      <c r="AT126" s="137" t="s">
        <v>74</v>
      </c>
      <c r="AU126" s="137" t="s">
        <v>83</v>
      </c>
      <c r="AY126" s="131" t="s">
        <v>177</v>
      </c>
      <c r="BK126" s="138">
        <f>SUM(BK127:BK139)</f>
        <v>0</v>
      </c>
    </row>
    <row r="127" spans="2:65" s="1" customFormat="1" ht="21.75" customHeight="1">
      <c r="B127" s="141"/>
      <c r="C127" s="142" t="s">
        <v>83</v>
      </c>
      <c r="D127" s="142" t="s">
        <v>179</v>
      </c>
      <c r="E127" s="143" t="s">
        <v>1658</v>
      </c>
      <c r="F127" s="144" t="s">
        <v>1659</v>
      </c>
      <c r="G127" s="145" t="s">
        <v>401</v>
      </c>
      <c r="H127" s="146">
        <v>492</v>
      </c>
      <c r="I127" s="147"/>
      <c r="J127" s="148">
        <f t="shared" ref="J127:J139" si="0">ROUND(I127*H127,2)</f>
        <v>0</v>
      </c>
      <c r="K127" s="149"/>
      <c r="L127" s="32"/>
      <c r="M127" s="150" t="s">
        <v>1</v>
      </c>
      <c r="N127" s="151" t="s">
        <v>41</v>
      </c>
      <c r="P127" s="152">
        <f t="shared" ref="P127:P139" si="1">O127*H127</f>
        <v>0</v>
      </c>
      <c r="Q127" s="152">
        <v>2.0000000000000002E-5</v>
      </c>
      <c r="R127" s="152">
        <f t="shared" ref="R127:R139" si="2">Q127*H127</f>
        <v>9.8400000000000015E-3</v>
      </c>
      <c r="S127" s="152">
        <v>0</v>
      </c>
      <c r="T127" s="153">
        <f t="shared" ref="T127:T139" si="3">S127*H127</f>
        <v>0</v>
      </c>
      <c r="AR127" s="154" t="s">
        <v>258</v>
      </c>
      <c r="AT127" s="154" t="s">
        <v>179</v>
      </c>
      <c r="AU127" s="154" t="s">
        <v>118</v>
      </c>
      <c r="AY127" s="17" t="s">
        <v>177</v>
      </c>
      <c r="BE127" s="155">
        <f t="shared" ref="BE127:BE139" si="4">IF(N127="základná",J127,0)</f>
        <v>0</v>
      </c>
      <c r="BF127" s="155">
        <f t="shared" ref="BF127:BF139" si="5">IF(N127="znížená",J127,0)</f>
        <v>0</v>
      </c>
      <c r="BG127" s="155">
        <f t="shared" ref="BG127:BG139" si="6">IF(N127="zákl. prenesená",J127,0)</f>
        <v>0</v>
      </c>
      <c r="BH127" s="155">
        <f t="shared" ref="BH127:BH139" si="7">IF(N127="zníž. prenesená",J127,0)</f>
        <v>0</v>
      </c>
      <c r="BI127" s="155">
        <f t="shared" ref="BI127:BI139" si="8">IF(N127="nulová",J127,0)</f>
        <v>0</v>
      </c>
      <c r="BJ127" s="17" t="s">
        <v>118</v>
      </c>
      <c r="BK127" s="155">
        <f t="shared" ref="BK127:BK139" si="9">ROUND(I127*H127,2)</f>
        <v>0</v>
      </c>
      <c r="BL127" s="17" t="s">
        <v>258</v>
      </c>
      <c r="BM127" s="154" t="s">
        <v>118</v>
      </c>
    </row>
    <row r="128" spans="2:65" s="1" customFormat="1" ht="16.5" customHeight="1">
      <c r="B128" s="141"/>
      <c r="C128" s="187" t="s">
        <v>118</v>
      </c>
      <c r="D128" s="187" t="s">
        <v>478</v>
      </c>
      <c r="E128" s="188" t="s">
        <v>1660</v>
      </c>
      <c r="F128" s="189" t="s">
        <v>1661</v>
      </c>
      <c r="G128" s="190" t="s">
        <v>401</v>
      </c>
      <c r="H128" s="191">
        <v>202</v>
      </c>
      <c r="I128" s="192"/>
      <c r="J128" s="193">
        <f t="shared" si="0"/>
        <v>0</v>
      </c>
      <c r="K128" s="194"/>
      <c r="L128" s="195"/>
      <c r="M128" s="196" t="s">
        <v>1</v>
      </c>
      <c r="N128" s="197" t="s">
        <v>41</v>
      </c>
      <c r="P128" s="152">
        <f t="shared" si="1"/>
        <v>0</v>
      </c>
      <c r="Q128" s="152">
        <v>2.5000000000000001E-4</v>
      </c>
      <c r="R128" s="152">
        <f t="shared" si="2"/>
        <v>5.0500000000000003E-2</v>
      </c>
      <c r="S128" s="152">
        <v>0</v>
      </c>
      <c r="T128" s="153">
        <f t="shared" si="3"/>
        <v>0</v>
      </c>
      <c r="AR128" s="154" t="s">
        <v>355</v>
      </c>
      <c r="AT128" s="154" t="s">
        <v>478</v>
      </c>
      <c r="AU128" s="154" t="s">
        <v>118</v>
      </c>
      <c r="AY128" s="17" t="s">
        <v>177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7" t="s">
        <v>118</v>
      </c>
      <c r="BK128" s="155">
        <f t="shared" si="9"/>
        <v>0</v>
      </c>
      <c r="BL128" s="17" t="s">
        <v>258</v>
      </c>
      <c r="BM128" s="154" t="s">
        <v>183</v>
      </c>
    </row>
    <row r="129" spans="2:65" s="1" customFormat="1" ht="16.5" customHeight="1">
      <c r="B129" s="141"/>
      <c r="C129" s="187" t="s">
        <v>191</v>
      </c>
      <c r="D129" s="187" t="s">
        <v>478</v>
      </c>
      <c r="E129" s="188" t="s">
        <v>1662</v>
      </c>
      <c r="F129" s="189" t="s">
        <v>1663</v>
      </c>
      <c r="G129" s="190" t="s">
        <v>401</v>
      </c>
      <c r="H129" s="191">
        <v>190</v>
      </c>
      <c r="I129" s="192"/>
      <c r="J129" s="193">
        <f t="shared" si="0"/>
        <v>0</v>
      </c>
      <c r="K129" s="194"/>
      <c r="L129" s="195"/>
      <c r="M129" s="196" t="s">
        <v>1</v>
      </c>
      <c r="N129" s="197" t="s">
        <v>41</v>
      </c>
      <c r="P129" s="152">
        <f t="shared" si="1"/>
        <v>0</v>
      </c>
      <c r="Q129" s="152">
        <v>2.5000000000000001E-4</v>
      </c>
      <c r="R129" s="152">
        <f t="shared" si="2"/>
        <v>4.7500000000000001E-2</v>
      </c>
      <c r="S129" s="152">
        <v>0</v>
      </c>
      <c r="T129" s="153">
        <f t="shared" si="3"/>
        <v>0</v>
      </c>
      <c r="AR129" s="154" t="s">
        <v>355</v>
      </c>
      <c r="AT129" s="154" t="s">
        <v>478</v>
      </c>
      <c r="AU129" s="154" t="s">
        <v>118</v>
      </c>
      <c r="AY129" s="17" t="s">
        <v>177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7" t="s">
        <v>118</v>
      </c>
      <c r="BK129" s="155">
        <f t="shared" si="9"/>
        <v>0</v>
      </c>
      <c r="BL129" s="17" t="s">
        <v>258</v>
      </c>
      <c r="BM129" s="154" t="s">
        <v>205</v>
      </c>
    </row>
    <row r="130" spans="2:65" s="1" customFormat="1" ht="16.5" customHeight="1">
      <c r="B130" s="141"/>
      <c r="C130" s="187" t="s">
        <v>183</v>
      </c>
      <c r="D130" s="187" t="s">
        <v>478</v>
      </c>
      <c r="E130" s="188" t="s">
        <v>1664</v>
      </c>
      <c r="F130" s="189" t="s">
        <v>1665</v>
      </c>
      <c r="G130" s="190" t="s">
        <v>401</v>
      </c>
      <c r="H130" s="191">
        <v>24</v>
      </c>
      <c r="I130" s="192"/>
      <c r="J130" s="193">
        <f t="shared" si="0"/>
        <v>0</v>
      </c>
      <c r="K130" s="194"/>
      <c r="L130" s="195"/>
      <c r="M130" s="196" t="s">
        <v>1</v>
      </c>
      <c r="N130" s="197" t="s">
        <v>41</v>
      </c>
      <c r="P130" s="152">
        <f t="shared" si="1"/>
        <v>0</v>
      </c>
      <c r="Q130" s="152">
        <v>2.5000000000000001E-4</v>
      </c>
      <c r="R130" s="152">
        <f t="shared" si="2"/>
        <v>6.0000000000000001E-3</v>
      </c>
      <c r="S130" s="152">
        <v>0</v>
      </c>
      <c r="T130" s="153">
        <f t="shared" si="3"/>
        <v>0</v>
      </c>
      <c r="AR130" s="154" t="s">
        <v>355</v>
      </c>
      <c r="AT130" s="154" t="s">
        <v>478</v>
      </c>
      <c r="AU130" s="154" t="s">
        <v>118</v>
      </c>
      <c r="AY130" s="17" t="s">
        <v>177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7" t="s">
        <v>118</v>
      </c>
      <c r="BK130" s="155">
        <f t="shared" si="9"/>
        <v>0</v>
      </c>
      <c r="BL130" s="17" t="s">
        <v>258</v>
      </c>
      <c r="BM130" s="154" t="s">
        <v>215</v>
      </c>
    </row>
    <row r="131" spans="2:65" s="1" customFormat="1" ht="16.5" customHeight="1">
      <c r="B131" s="141"/>
      <c r="C131" s="187" t="s">
        <v>200</v>
      </c>
      <c r="D131" s="187" t="s">
        <v>478</v>
      </c>
      <c r="E131" s="188" t="s">
        <v>1666</v>
      </c>
      <c r="F131" s="189" t="s">
        <v>1667</v>
      </c>
      <c r="G131" s="190" t="s">
        <v>401</v>
      </c>
      <c r="H131" s="191">
        <v>76</v>
      </c>
      <c r="I131" s="192"/>
      <c r="J131" s="193">
        <f t="shared" si="0"/>
        <v>0</v>
      </c>
      <c r="K131" s="194"/>
      <c r="L131" s="195"/>
      <c r="M131" s="196" t="s">
        <v>1</v>
      </c>
      <c r="N131" s="197" t="s">
        <v>41</v>
      </c>
      <c r="P131" s="152">
        <f t="shared" si="1"/>
        <v>0</v>
      </c>
      <c r="Q131" s="152">
        <v>2.5000000000000001E-4</v>
      </c>
      <c r="R131" s="152">
        <f t="shared" si="2"/>
        <v>1.9E-2</v>
      </c>
      <c r="S131" s="152">
        <v>0</v>
      </c>
      <c r="T131" s="153">
        <f t="shared" si="3"/>
        <v>0</v>
      </c>
      <c r="AR131" s="154" t="s">
        <v>355</v>
      </c>
      <c r="AT131" s="154" t="s">
        <v>478</v>
      </c>
      <c r="AU131" s="154" t="s">
        <v>118</v>
      </c>
      <c r="AY131" s="17" t="s">
        <v>177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7" t="s">
        <v>118</v>
      </c>
      <c r="BK131" s="155">
        <f t="shared" si="9"/>
        <v>0</v>
      </c>
      <c r="BL131" s="17" t="s">
        <v>258</v>
      </c>
      <c r="BM131" s="154" t="s">
        <v>109</v>
      </c>
    </row>
    <row r="132" spans="2:65" s="1" customFormat="1" ht="21.75" customHeight="1">
      <c r="B132" s="141"/>
      <c r="C132" s="142" t="s">
        <v>205</v>
      </c>
      <c r="D132" s="142" t="s">
        <v>179</v>
      </c>
      <c r="E132" s="143" t="s">
        <v>1668</v>
      </c>
      <c r="F132" s="144" t="s">
        <v>1669</v>
      </c>
      <c r="G132" s="145" t="s">
        <v>401</v>
      </c>
      <c r="H132" s="146">
        <v>120</v>
      </c>
      <c r="I132" s="147"/>
      <c r="J132" s="148">
        <f t="shared" si="0"/>
        <v>0</v>
      </c>
      <c r="K132" s="149"/>
      <c r="L132" s="32"/>
      <c r="M132" s="150" t="s">
        <v>1</v>
      </c>
      <c r="N132" s="151" t="s">
        <v>41</v>
      </c>
      <c r="P132" s="152">
        <f t="shared" si="1"/>
        <v>0</v>
      </c>
      <c r="Q132" s="152">
        <v>2.0000000000000002E-5</v>
      </c>
      <c r="R132" s="152">
        <f t="shared" si="2"/>
        <v>2.4000000000000002E-3</v>
      </c>
      <c r="S132" s="152">
        <v>0</v>
      </c>
      <c r="T132" s="153">
        <f t="shared" si="3"/>
        <v>0</v>
      </c>
      <c r="AR132" s="154" t="s">
        <v>258</v>
      </c>
      <c r="AT132" s="154" t="s">
        <v>179</v>
      </c>
      <c r="AU132" s="154" t="s">
        <v>118</v>
      </c>
      <c r="AY132" s="17" t="s">
        <v>177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7" t="s">
        <v>118</v>
      </c>
      <c r="BK132" s="155">
        <f t="shared" si="9"/>
        <v>0</v>
      </c>
      <c r="BL132" s="17" t="s">
        <v>258</v>
      </c>
      <c r="BM132" s="154" t="s">
        <v>233</v>
      </c>
    </row>
    <row r="133" spans="2:65" s="1" customFormat="1" ht="16.5" customHeight="1">
      <c r="B133" s="141"/>
      <c r="C133" s="187" t="s">
        <v>210</v>
      </c>
      <c r="D133" s="187" t="s">
        <v>478</v>
      </c>
      <c r="E133" s="188" t="s">
        <v>1664</v>
      </c>
      <c r="F133" s="189" t="s">
        <v>1665</v>
      </c>
      <c r="G133" s="190" t="s">
        <v>401</v>
      </c>
      <c r="H133" s="191">
        <v>6</v>
      </c>
      <c r="I133" s="192"/>
      <c r="J133" s="193">
        <f t="shared" si="0"/>
        <v>0</v>
      </c>
      <c r="K133" s="194"/>
      <c r="L133" s="195"/>
      <c r="M133" s="196" t="s">
        <v>1</v>
      </c>
      <c r="N133" s="197" t="s">
        <v>41</v>
      </c>
      <c r="P133" s="152">
        <f t="shared" si="1"/>
        <v>0</v>
      </c>
      <c r="Q133" s="152">
        <v>2.5000000000000001E-4</v>
      </c>
      <c r="R133" s="152">
        <f t="shared" si="2"/>
        <v>1.5E-3</v>
      </c>
      <c r="S133" s="152">
        <v>0</v>
      </c>
      <c r="T133" s="153">
        <f t="shared" si="3"/>
        <v>0</v>
      </c>
      <c r="AR133" s="154" t="s">
        <v>355</v>
      </c>
      <c r="AT133" s="154" t="s">
        <v>478</v>
      </c>
      <c r="AU133" s="154" t="s">
        <v>118</v>
      </c>
      <c r="AY133" s="17" t="s">
        <v>177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118</v>
      </c>
      <c r="BK133" s="155">
        <f t="shared" si="9"/>
        <v>0</v>
      </c>
      <c r="BL133" s="17" t="s">
        <v>258</v>
      </c>
      <c r="BM133" s="154" t="s">
        <v>245</v>
      </c>
    </row>
    <row r="134" spans="2:65" s="1" customFormat="1" ht="16.5" customHeight="1">
      <c r="B134" s="141"/>
      <c r="C134" s="187" t="s">
        <v>215</v>
      </c>
      <c r="D134" s="187" t="s">
        <v>478</v>
      </c>
      <c r="E134" s="188" t="s">
        <v>1666</v>
      </c>
      <c r="F134" s="189" t="s">
        <v>1667</v>
      </c>
      <c r="G134" s="190" t="s">
        <v>401</v>
      </c>
      <c r="H134" s="191">
        <v>12</v>
      </c>
      <c r="I134" s="192"/>
      <c r="J134" s="193">
        <f t="shared" si="0"/>
        <v>0</v>
      </c>
      <c r="K134" s="194"/>
      <c r="L134" s="195"/>
      <c r="M134" s="196" t="s">
        <v>1</v>
      </c>
      <c r="N134" s="197" t="s">
        <v>41</v>
      </c>
      <c r="P134" s="152">
        <f t="shared" si="1"/>
        <v>0</v>
      </c>
      <c r="Q134" s="152">
        <v>2.5000000000000001E-4</v>
      </c>
      <c r="R134" s="152">
        <f t="shared" si="2"/>
        <v>3.0000000000000001E-3</v>
      </c>
      <c r="S134" s="152">
        <v>0</v>
      </c>
      <c r="T134" s="153">
        <f t="shared" si="3"/>
        <v>0</v>
      </c>
      <c r="AR134" s="154" t="s">
        <v>355</v>
      </c>
      <c r="AT134" s="154" t="s">
        <v>478</v>
      </c>
      <c r="AU134" s="154" t="s">
        <v>118</v>
      </c>
      <c r="AY134" s="17" t="s">
        <v>177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118</v>
      </c>
      <c r="BK134" s="155">
        <f t="shared" si="9"/>
        <v>0</v>
      </c>
      <c r="BL134" s="17" t="s">
        <v>258</v>
      </c>
      <c r="BM134" s="154" t="s">
        <v>258</v>
      </c>
    </row>
    <row r="135" spans="2:65" s="1" customFormat="1" ht="16.5" customHeight="1">
      <c r="B135" s="141"/>
      <c r="C135" s="187" t="s">
        <v>220</v>
      </c>
      <c r="D135" s="187" t="s">
        <v>478</v>
      </c>
      <c r="E135" s="188" t="s">
        <v>1670</v>
      </c>
      <c r="F135" s="189" t="s">
        <v>1671</v>
      </c>
      <c r="G135" s="190" t="s">
        <v>401</v>
      </c>
      <c r="H135" s="191">
        <v>66</v>
      </c>
      <c r="I135" s="192"/>
      <c r="J135" s="193">
        <f t="shared" si="0"/>
        <v>0</v>
      </c>
      <c r="K135" s="194"/>
      <c r="L135" s="195"/>
      <c r="M135" s="196" t="s">
        <v>1</v>
      </c>
      <c r="N135" s="197" t="s">
        <v>41</v>
      </c>
      <c r="P135" s="152">
        <f t="shared" si="1"/>
        <v>0</v>
      </c>
      <c r="Q135" s="152">
        <v>2.5000000000000001E-4</v>
      </c>
      <c r="R135" s="152">
        <f t="shared" si="2"/>
        <v>1.6500000000000001E-2</v>
      </c>
      <c r="S135" s="152">
        <v>0</v>
      </c>
      <c r="T135" s="153">
        <f t="shared" si="3"/>
        <v>0</v>
      </c>
      <c r="AR135" s="154" t="s">
        <v>355</v>
      </c>
      <c r="AT135" s="154" t="s">
        <v>478</v>
      </c>
      <c r="AU135" s="154" t="s">
        <v>118</v>
      </c>
      <c r="AY135" s="17" t="s">
        <v>177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118</v>
      </c>
      <c r="BK135" s="155">
        <f t="shared" si="9"/>
        <v>0</v>
      </c>
      <c r="BL135" s="17" t="s">
        <v>258</v>
      </c>
      <c r="BM135" s="154" t="s">
        <v>268</v>
      </c>
    </row>
    <row r="136" spans="2:65" s="1" customFormat="1" ht="16.5" customHeight="1">
      <c r="B136" s="141"/>
      <c r="C136" s="187" t="s">
        <v>109</v>
      </c>
      <c r="D136" s="187" t="s">
        <v>478</v>
      </c>
      <c r="E136" s="188" t="s">
        <v>1672</v>
      </c>
      <c r="F136" s="189" t="s">
        <v>1673</v>
      </c>
      <c r="G136" s="190" t="s">
        <v>401</v>
      </c>
      <c r="H136" s="191">
        <v>36</v>
      </c>
      <c r="I136" s="192"/>
      <c r="J136" s="193">
        <f t="shared" si="0"/>
        <v>0</v>
      </c>
      <c r="K136" s="194"/>
      <c r="L136" s="195"/>
      <c r="M136" s="196" t="s">
        <v>1</v>
      </c>
      <c r="N136" s="197" t="s">
        <v>41</v>
      </c>
      <c r="P136" s="152">
        <f t="shared" si="1"/>
        <v>0</v>
      </c>
      <c r="Q136" s="152">
        <v>2.5000000000000001E-4</v>
      </c>
      <c r="R136" s="152">
        <f t="shared" si="2"/>
        <v>9.0000000000000011E-3</v>
      </c>
      <c r="S136" s="152">
        <v>0</v>
      </c>
      <c r="T136" s="153">
        <f t="shared" si="3"/>
        <v>0</v>
      </c>
      <c r="AR136" s="154" t="s">
        <v>355</v>
      </c>
      <c r="AT136" s="154" t="s">
        <v>478</v>
      </c>
      <c r="AU136" s="154" t="s">
        <v>118</v>
      </c>
      <c r="AY136" s="17" t="s">
        <v>177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118</v>
      </c>
      <c r="BK136" s="155">
        <f t="shared" si="9"/>
        <v>0</v>
      </c>
      <c r="BL136" s="17" t="s">
        <v>258</v>
      </c>
      <c r="BM136" s="154" t="s">
        <v>7</v>
      </c>
    </row>
    <row r="137" spans="2:65" s="1" customFormat="1" ht="21.75" customHeight="1">
      <c r="B137" s="141"/>
      <c r="C137" s="142" t="s">
        <v>112</v>
      </c>
      <c r="D137" s="142" t="s">
        <v>179</v>
      </c>
      <c r="E137" s="143" t="s">
        <v>1674</v>
      </c>
      <c r="F137" s="144" t="s">
        <v>1675</v>
      </c>
      <c r="G137" s="145" t="s">
        <v>401</v>
      </c>
      <c r="H137" s="146">
        <v>10</v>
      </c>
      <c r="I137" s="147"/>
      <c r="J137" s="148">
        <f t="shared" si="0"/>
        <v>0</v>
      </c>
      <c r="K137" s="149"/>
      <c r="L137" s="32"/>
      <c r="M137" s="150" t="s">
        <v>1</v>
      </c>
      <c r="N137" s="151" t="s">
        <v>41</v>
      </c>
      <c r="P137" s="152">
        <f t="shared" si="1"/>
        <v>0</v>
      </c>
      <c r="Q137" s="152">
        <v>3.0000000000000001E-5</v>
      </c>
      <c r="R137" s="152">
        <f t="shared" si="2"/>
        <v>3.0000000000000003E-4</v>
      </c>
      <c r="S137" s="152">
        <v>0</v>
      </c>
      <c r="T137" s="153">
        <f t="shared" si="3"/>
        <v>0</v>
      </c>
      <c r="AR137" s="154" t="s">
        <v>258</v>
      </c>
      <c r="AT137" s="154" t="s">
        <v>179</v>
      </c>
      <c r="AU137" s="154" t="s">
        <v>118</v>
      </c>
      <c r="AY137" s="17" t="s">
        <v>177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118</v>
      </c>
      <c r="BK137" s="155">
        <f t="shared" si="9"/>
        <v>0</v>
      </c>
      <c r="BL137" s="17" t="s">
        <v>258</v>
      </c>
      <c r="BM137" s="154" t="s">
        <v>289</v>
      </c>
    </row>
    <row r="138" spans="2:65" s="1" customFormat="1" ht="24.25" customHeight="1">
      <c r="B138" s="141"/>
      <c r="C138" s="187" t="s">
        <v>233</v>
      </c>
      <c r="D138" s="187" t="s">
        <v>478</v>
      </c>
      <c r="E138" s="188" t="s">
        <v>1676</v>
      </c>
      <c r="F138" s="189" t="s">
        <v>1677</v>
      </c>
      <c r="G138" s="190" t="s">
        <v>401</v>
      </c>
      <c r="H138" s="191">
        <v>10</v>
      </c>
      <c r="I138" s="192"/>
      <c r="J138" s="193">
        <f t="shared" si="0"/>
        <v>0</v>
      </c>
      <c r="K138" s="194"/>
      <c r="L138" s="195"/>
      <c r="M138" s="196" t="s">
        <v>1</v>
      </c>
      <c r="N138" s="197" t="s">
        <v>41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AR138" s="154" t="s">
        <v>355</v>
      </c>
      <c r="AT138" s="154" t="s">
        <v>478</v>
      </c>
      <c r="AU138" s="154" t="s">
        <v>118</v>
      </c>
      <c r="AY138" s="17" t="s">
        <v>177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118</v>
      </c>
      <c r="BK138" s="155">
        <f t="shared" si="9"/>
        <v>0</v>
      </c>
      <c r="BL138" s="17" t="s">
        <v>258</v>
      </c>
      <c r="BM138" s="154" t="s">
        <v>302</v>
      </c>
    </row>
    <row r="139" spans="2:65" s="1" customFormat="1" ht="24.25" customHeight="1">
      <c r="B139" s="141"/>
      <c r="C139" s="142" t="s">
        <v>239</v>
      </c>
      <c r="D139" s="142" t="s">
        <v>179</v>
      </c>
      <c r="E139" s="143" t="s">
        <v>1678</v>
      </c>
      <c r="F139" s="144" t="s">
        <v>1679</v>
      </c>
      <c r="G139" s="145" t="s">
        <v>809</v>
      </c>
      <c r="H139" s="147"/>
      <c r="I139" s="147"/>
      <c r="J139" s="148">
        <f t="shared" si="0"/>
        <v>0</v>
      </c>
      <c r="K139" s="149"/>
      <c r="L139" s="32"/>
      <c r="M139" s="150" t="s">
        <v>1</v>
      </c>
      <c r="N139" s="151" t="s">
        <v>41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AR139" s="154" t="s">
        <v>258</v>
      </c>
      <c r="AT139" s="154" t="s">
        <v>179</v>
      </c>
      <c r="AU139" s="154" t="s">
        <v>118</v>
      </c>
      <c r="AY139" s="17" t="s">
        <v>177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118</v>
      </c>
      <c r="BK139" s="155">
        <f t="shared" si="9"/>
        <v>0</v>
      </c>
      <c r="BL139" s="17" t="s">
        <v>258</v>
      </c>
      <c r="BM139" s="154" t="s">
        <v>318</v>
      </c>
    </row>
    <row r="140" spans="2:65" s="11" customFormat="1" ht="22.75" customHeight="1">
      <c r="B140" s="130"/>
      <c r="D140" s="131" t="s">
        <v>74</v>
      </c>
      <c r="E140" s="139" t="s">
        <v>1680</v>
      </c>
      <c r="F140" s="139" t="s">
        <v>1681</v>
      </c>
      <c r="I140" s="133"/>
      <c r="J140" s="140">
        <f>BK140</f>
        <v>0</v>
      </c>
      <c r="L140" s="130"/>
      <c r="M140" s="134"/>
      <c r="P140" s="135">
        <f>SUM(P141:P154)</f>
        <v>0</v>
      </c>
      <c r="R140" s="135">
        <f>SUM(R141:R154)</f>
        <v>0.31695000000000001</v>
      </c>
      <c r="T140" s="136">
        <f>SUM(T141:T154)</f>
        <v>0</v>
      </c>
      <c r="AR140" s="131" t="s">
        <v>118</v>
      </c>
      <c r="AT140" s="137" t="s">
        <v>74</v>
      </c>
      <c r="AU140" s="137" t="s">
        <v>83</v>
      </c>
      <c r="AY140" s="131" t="s">
        <v>177</v>
      </c>
      <c r="BK140" s="138">
        <f>SUM(BK141:BK154)</f>
        <v>0</v>
      </c>
    </row>
    <row r="141" spans="2:65" s="1" customFormat="1" ht="16.5" customHeight="1">
      <c r="B141" s="141"/>
      <c r="C141" s="142" t="s">
        <v>245</v>
      </c>
      <c r="D141" s="142" t="s">
        <v>179</v>
      </c>
      <c r="E141" s="143" t="s">
        <v>1682</v>
      </c>
      <c r="F141" s="144" t="s">
        <v>1683</v>
      </c>
      <c r="G141" s="145" t="s">
        <v>1463</v>
      </c>
      <c r="H141" s="146">
        <v>4</v>
      </c>
      <c r="I141" s="147"/>
      <c r="J141" s="148">
        <f t="shared" ref="J141:J154" si="10">ROUND(I141*H141,2)</f>
        <v>0</v>
      </c>
      <c r="K141" s="149"/>
      <c r="L141" s="32"/>
      <c r="M141" s="150" t="s">
        <v>1</v>
      </c>
      <c r="N141" s="151" t="s">
        <v>41</v>
      </c>
      <c r="P141" s="152">
        <f t="shared" ref="P141:P154" si="11">O141*H141</f>
        <v>0</v>
      </c>
      <c r="Q141" s="152">
        <v>3.13E-3</v>
      </c>
      <c r="R141" s="152">
        <f t="shared" ref="R141:R154" si="12">Q141*H141</f>
        <v>1.252E-2</v>
      </c>
      <c r="S141" s="152">
        <v>0</v>
      </c>
      <c r="T141" s="153">
        <f t="shared" ref="T141:T154" si="13">S141*H141</f>
        <v>0</v>
      </c>
      <c r="AR141" s="154" t="s">
        <v>258</v>
      </c>
      <c r="AT141" s="154" t="s">
        <v>179</v>
      </c>
      <c r="AU141" s="154" t="s">
        <v>118</v>
      </c>
      <c r="AY141" s="17" t="s">
        <v>177</v>
      </c>
      <c r="BE141" s="155">
        <f t="shared" ref="BE141:BE154" si="14">IF(N141="základná",J141,0)</f>
        <v>0</v>
      </c>
      <c r="BF141" s="155">
        <f t="shared" ref="BF141:BF154" si="15">IF(N141="znížená",J141,0)</f>
        <v>0</v>
      </c>
      <c r="BG141" s="155">
        <f t="shared" ref="BG141:BG154" si="16">IF(N141="zákl. prenesená",J141,0)</f>
        <v>0</v>
      </c>
      <c r="BH141" s="155">
        <f t="shared" ref="BH141:BH154" si="17">IF(N141="zníž. prenesená",J141,0)</f>
        <v>0</v>
      </c>
      <c r="BI141" s="155">
        <f t="shared" ref="BI141:BI154" si="18">IF(N141="nulová",J141,0)</f>
        <v>0</v>
      </c>
      <c r="BJ141" s="17" t="s">
        <v>118</v>
      </c>
      <c r="BK141" s="155">
        <f t="shared" ref="BK141:BK154" si="19">ROUND(I141*H141,2)</f>
        <v>0</v>
      </c>
      <c r="BL141" s="17" t="s">
        <v>258</v>
      </c>
      <c r="BM141" s="154" t="s">
        <v>335</v>
      </c>
    </row>
    <row r="142" spans="2:65" s="1" customFormat="1" ht="16.5" customHeight="1">
      <c r="B142" s="141"/>
      <c r="C142" s="142" t="s">
        <v>252</v>
      </c>
      <c r="D142" s="142" t="s">
        <v>179</v>
      </c>
      <c r="E142" s="143" t="s">
        <v>1684</v>
      </c>
      <c r="F142" s="144" t="s">
        <v>1685</v>
      </c>
      <c r="G142" s="145" t="s">
        <v>1463</v>
      </c>
      <c r="H142" s="146">
        <v>4</v>
      </c>
      <c r="I142" s="147"/>
      <c r="J142" s="148">
        <f t="shared" si="10"/>
        <v>0</v>
      </c>
      <c r="K142" s="149"/>
      <c r="L142" s="32"/>
      <c r="M142" s="150" t="s">
        <v>1</v>
      </c>
      <c r="N142" s="151" t="s">
        <v>41</v>
      </c>
      <c r="P142" s="152">
        <f t="shared" si="11"/>
        <v>0</v>
      </c>
      <c r="Q142" s="152">
        <v>3.13E-3</v>
      </c>
      <c r="R142" s="152">
        <f t="shared" si="12"/>
        <v>1.252E-2</v>
      </c>
      <c r="S142" s="152">
        <v>0</v>
      </c>
      <c r="T142" s="153">
        <f t="shared" si="13"/>
        <v>0</v>
      </c>
      <c r="AR142" s="154" t="s">
        <v>258</v>
      </c>
      <c r="AT142" s="154" t="s">
        <v>179</v>
      </c>
      <c r="AU142" s="154" t="s">
        <v>118</v>
      </c>
      <c r="AY142" s="17" t="s">
        <v>177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7" t="s">
        <v>118</v>
      </c>
      <c r="BK142" s="155">
        <f t="shared" si="19"/>
        <v>0</v>
      </c>
      <c r="BL142" s="17" t="s">
        <v>258</v>
      </c>
      <c r="BM142" s="154" t="s">
        <v>346</v>
      </c>
    </row>
    <row r="143" spans="2:65" s="1" customFormat="1" ht="24.25" customHeight="1">
      <c r="B143" s="141"/>
      <c r="C143" s="142" t="s">
        <v>258</v>
      </c>
      <c r="D143" s="142" t="s">
        <v>179</v>
      </c>
      <c r="E143" s="143" t="s">
        <v>1686</v>
      </c>
      <c r="F143" s="144" t="s">
        <v>1687</v>
      </c>
      <c r="G143" s="145" t="s">
        <v>1463</v>
      </c>
      <c r="H143" s="146">
        <v>4</v>
      </c>
      <c r="I143" s="147"/>
      <c r="J143" s="148">
        <f t="shared" si="10"/>
        <v>0</v>
      </c>
      <c r="K143" s="149"/>
      <c r="L143" s="32"/>
      <c r="M143" s="150" t="s">
        <v>1</v>
      </c>
      <c r="N143" s="151" t="s">
        <v>41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53">
        <f t="shared" si="13"/>
        <v>0</v>
      </c>
      <c r="AR143" s="154" t="s">
        <v>258</v>
      </c>
      <c r="AT143" s="154" t="s">
        <v>179</v>
      </c>
      <c r="AU143" s="154" t="s">
        <v>118</v>
      </c>
      <c r="AY143" s="17" t="s">
        <v>177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7" t="s">
        <v>118</v>
      </c>
      <c r="BK143" s="155">
        <f t="shared" si="19"/>
        <v>0</v>
      </c>
      <c r="BL143" s="17" t="s">
        <v>258</v>
      </c>
      <c r="BM143" s="154" t="s">
        <v>355</v>
      </c>
    </row>
    <row r="144" spans="2:65" s="1" customFormat="1" ht="21.75" customHeight="1">
      <c r="B144" s="141"/>
      <c r="C144" s="187" t="s">
        <v>264</v>
      </c>
      <c r="D144" s="187" t="s">
        <v>478</v>
      </c>
      <c r="E144" s="188" t="s">
        <v>1688</v>
      </c>
      <c r="F144" s="189" t="s">
        <v>1689</v>
      </c>
      <c r="G144" s="190" t="s">
        <v>1319</v>
      </c>
      <c r="H144" s="191">
        <v>4</v>
      </c>
      <c r="I144" s="192"/>
      <c r="J144" s="193">
        <f t="shared" si="10"/>
        <v>0</v>
      </c>
      <c r="K144" s="194"/>
      <c r="L144" s="195"/>
      <c r="M144" s="196" t="s">
        <v>1</v>
      </c>
      <c r="N144" s="197" t="s">
        <v>41</v>
      </c>
      <c r="P144" s="152">
        <f t="shared" si="11"/>
        <v>0</v>
      </c>
      <c r="Q144" s="152">
        <v>7.0000000000000007E-2</v>
      </c>
      <c r="R144" s="152">
        <f t="shared" si="12"/>
        <v>0.28000000000000003</v>
      </c>
      <c r="S144" s="152">
        <v>0</v>
      </c>
      <c r="T144" s="153">
        <f t="shared" si="13"/>
        <v>0</v>
      </c>
      <c r="AR144" s="154" t="s">
        <v>355</v>
      </c>
      <c r="AT144" s="154" t="s">
        <v>478</v>
      </c>
      <c r="AU144" s="154" t="s">
        <v>118</v>
      </c>
      <c r="AY144" s="17" t="s">
        <v>177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7" t="s">
        <v>118</v>
      </c>
      <c r="BK144" s="155">
        <f t="shared" si="19"/>
        <v>0</v>
      </c>
      <c r="BL144" s="17" t="s">
        <v>258</v>
      </c>
      <c r="BM144" s="154" t="s">
        <v>366</v>
      </c>
    </row>
    <row r="145" spans="2:65" s="1" customFormat="1" ht="16.5" customHeight="1">
      <c r="B145" s="141"/>
      <c r="C145" s="187" t="s">
        <v>268</v>
      </c>
      <c r="D145" s="187" t="s">
        <v>478</v>
      </c>
      <c r="E145" s="188" t="s">
        <v>1690</v>
      </c>
      <c r="F145" s="189" t="s">
        <v>1691</v>
      </c>
      <c r="G145" s="190" t="s">
        <v>1319</v>
      </c>
      <c r="H145" s="191">
        <v>1</v>
      </c>
      <c r="I145" s="192"/>
      <c r="J145" s="193">
        <f t="shared" si="10"/>
        <v>0</v>
      </c>
      <c r="K145" s="194"/>
      <c r="L145" s="195"/>
      <c r="M145" s="196" t="s">
        <v>1</v>
      </c>
      <c r="N145" s="197" t="s">
        <v>41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53">
        <f t="shared" si="13"/>
        <v>0</v>
      </c>
      <c r="AR145" s="154" t="s">
        <v>355</v>
      </c>
      <c r="AT145" s="154" t="s">
        <v>478</v>
      </c>
      <c r="AU145" s="154" t="s">
        <v>118</v>
      </c>
      <c r="AY145" s="17" t="s">
        <v>177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7" t="s">
        <v>118</v>
      </c>
      <c r="BK145" s="155">
        <f t="shared" si="19"/>
        <v>0</v>
      </c>
      <c r="BL145" s="17" t="s">
        <v>258</v>
      </c>
      <c r="BM145" s="154" t="s">
        <v>376</v>
      </c>
    </row>
    <row r="146" spans="2:65" s="1" customFormat="1" ht="16.5" customHeight="1">
      <c r="B146" s="141"/>
      <c r="C146" s="187" t="s">
        <v>273</v>
      </c>
      <c r="D146" s="187" t="s">
        <v>478</v>
      </c>
      <c r="E146" s="188" t="s">
        <v>1692</v>
      </c>
      <c r="F146" s="189" t="s">
        <v>1693</v>
      </c>
      <c r="G146" s="190" t="s">
        <v>1319</v>
      </c>
      <c r="H146" s="191">
        <v>1</v>
      </c>
      <c r="I146" s="192"/>
      <c r="J146" s="193">
        <f t="shared" si="10"/>
        <v>0</v>
      </c>
      <c r="K146" s="194"/>
      <c r="L146" s="195"/>
      <c r="M146" s="196" t="s">
        <v>1</v>
      </c>
      <c r="N146" s="197" t="s">
        <v>41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AR146" s="154" t="s">
        <v>355</v>
      </c>
      <c r="AT146" s="154" t="s">
        <v>478</v>
      </c>
      <c r="AU146" s="154" t="s">
        <v>118</v>
      </c>
      <c r="AY146" s="17" t="s">
        <v>177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7" t="s">
        <v>118</v>
      </c>
      <c r="BK146" s="155">
        <f t="shared" si="19"/>
        <v>0</v>
      </c>
      <c r="BL146" s="17" t="s">
        <v>258</v>
      </c>
      <c r="BM146" s="154" t="s">
        <v>390</v>
      </c>
    </row>
    <row r="147" spans="2:65" s="1" customFormat="1" ht="24.25" customHeight="1">
      <c r="B147" s="141"/>
      <c r="C147" s="187" t="s">
        <v>7</v>
      </c>
      <c r="D147" s="187" t="s">
        <v>478</v>
      </c>
      <c r="E147" s="188" t="s">
        <v>1694</v>
      </c>
      <c r="F147" s="189" t="s">
        <v>1695</v>
      </c>
      <c r="G147" s="190" t="s">
        <v>1319</v>
      </c>
      <c r="H147" s="191">
        <v>1</v>
      </c>
      <c r="I147" s="192"/>
      <c r="J147" s="193">
        <f t="shared" si="10"/>
        <v>0</v>
      </c>
      <c r="K147" s="194"/>
      <c r="L147" s="195"/>
      <c r="M147" s="196" t="s">
        <v>1</v>
      </c>
      <c r="N147" s="197" t="s">
        <v>41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AR147" s="154" t="s">
        <v>355</v>
      </c>
      <c r="AT147" s="154" t="s">
        <v>478</v>
      </c>
      <c r="AU147" s="154" t="s">
        <v>118</v>
      </c>
      <c r="AY147" s="17" t="s">
        <v>177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7" t="s">
        <v>118</v>
      </c>
      <c r="BK147" s="155">
        <f t="shared" si="19"/>
        <v>0</v>
      </c>
      <c r="BL147" s="17" t="s">
        <v>258</v>
      </c>
      <c r="BM147" s="154" t="s">
        <v>405</v>
      </c>
    </row>
    <row r="148" spans="2:65" s="1" customFormat="1" ht="24.25" customHeight="1">
      <c r="B148" s="141"/>
      <c r="C148" s="187" t="s">
        <v>283</v>
      </c>
      <c r="D148" s="187" t="s">
        <v>478</v>
      </c>
      <c r="E148" s="188" t="s">
        <v>1696</v>
      </c>
      <c r="F148" s="189" t="s">
        <v>1697</v>
      </c>
      <c r="G148" s="190" t="s">
        <v>1319</v>
      </c>
      <c r="H148" s="191">
        <v>1</v>
      </c>
      <c r="I148" s="192"/>
      <c r="J148" s="193">
        <f t="shared" si="10"/>
        <v>0</v>
      </c>
      <c r="K148" s="194"/>
      <c r="L148" s="195"/>
      <c r="M148" s="196" t="s">
        <v>1</v>
      </c>
      <c r="N148" s="197" t="s">
        <v>41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3">
        <f t="shared" si="13"/>
        <v>0</v>
      </c>
      <c r="AR148" s="154" t="s">
        <v>355</v>
      </c>
      <c r="AT148" s="154" t="s">
        <v>478</v>
      </c>
      <c r="AU148" s="154" t="s">
        <v>118</v>
      </c>
      <c r="AY148" s="17" t="s">
        <v>177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7" t="s">
        <v>118</v>
      </c>
      <c r="BK148" s="155">
        <f t="shared" si="19"/>
        <v>0</v>
      </c>
      <c r="BL148" s="17" t="s">
        <v>258</v>
      </c>
      <c r="BM148" s="154" t="s">
        <v>420</v>
      </c>
    </row>
    <row r="149" spans="2:65" s="1" customFormat="1" ht="21.75" customHeight="1">
      <c r="B149" s="141"/>
      <c r="C149" s="187" t="s">
        <v>289</v>
      </c>
      <c r="D149" s="187" t="s">
        <v>478</v>
      </c>
      <c r="E149" s="188" t="s">
        <v>1698</v>
      </c>
      <c r="F149" s="189" t="s">
        <v>1699</v>
      </c>
      <c r="G149" s="190" t="s">
        <v>1700</v>
      </c>
      <c r="H149" s="191">
        <v>1</v>
      </c>
      <c r="I149" s="192"/>
      <c r="J149" s="193">
        <f t="shared" si="10"/>
        <v>0</v>
      </c>
      <c r="K149" s="194"/>
      <c r="L149" s="195"/>
      <c r="M149" s="196" t="s">
        <v>1</v>
      </c>
      <c r="N149" s="197" t="s">
        <v>41</v>
      </c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AR149" s="154" t="s">
        <v>355</v>
      </c>
      <c r="AT149" s="154" t="s">
        <v>478</v>
      </c>
      <c r="AU149" s="154" t="s">
        <v>118</v>
      </c>
      <c r="AY149" s="17" t="s">
        <v>177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7" t="s">
        <v>118</v>
      </c>
      <c r="BK149" s="155">
        <f t="shared" si="19"/>
        <v>0</v>
      </c>
      <c r="BL149" s="17" t="s">
        <v>258</v>
      </c>
      <c r="BM149" s="154" t="s">
        <v>430</v>
      </c>
    </row>
    <row r="150" spans="2:65" s="1" customFormat="1" ht="16.5" customHeight="1">
      <c r="B150" s="141"/>
      <c r="C150" s="187" t="s">
        <v>296</v>
      </c>
      <c r="D150" s="187" t="s">
        <v>478</v>
      </c>
      <c r="E150" s="188" t="s">
        <v>1701</v>
      </c>
      <c r="F150" s="189" t="s">
        <v>1702</v>
      </c>
      <c r="G150" s="190" t="s">
        <v>1319</v>
      </c>
      <c r="H150" s="191">
        <v>1</v>
      </c>
      <c r="I150" s="192"/>
      <c r="J150" s="193">
        <f t="shared" si="10"/>
        <v>0</v>
      </c>
      <c r="K150" s="194"/>
      <c r="L150" s="195"/>
      <c r="M150" s="196" t="s">
        <v>1</v>
      </c>
      <c r="N150" s="197" t="s">
        <v>41</v>
      </c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AR150" s="154" t="s">
        <v>355</v>
      </c>
      <c r="AT150" s="154" t="s">
        <v>478</v>
      </c>
      <c r="AU150" s="154" t="s">
        <v>118</v>
      </c>
      <c r="AY150" s="17" t="s">
        <v>177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7" t="s">
        <v>118</v>
      </c>
      <c r="BK150" s="155">
        <f t="shared" si="19"/>
        <v>0</v>
      </c>
      <c r="BL150" s="17" t="s">
        <v>258</v>
      </c>
      <c r="BM150" s="154" t="s">
        <v>440</v>
      </c>
    </row>
    <row r="151" spans="2:65" s="1" customFormat="1" ht="16.5" customHeight="1">
      <c r="B151" s="141"/>
      <c r="C151" s="187" t="s">
        <v>302</v>
      </c>
      <c r="D151" s="187" t="s">
        <v>478</v>
      </c>
      <c r="E151" s="188" t="s">
        <v>1703</v>
      </c>
      <c r="F151" s="189" t="s">
        <v>1704</v>
      </c>
      <c r="G151" s="190" t="s">
        <v>1319</v>
      </c>
      <c r="H151" s="191">
        <v>1</v>
      </c>
      <c r="I151" s="192"/>
      <c r="J151" s="193">
        <f t="shared" si="10"/>
        <v>0</v>
      </c>
      <c r="K151" s="194"/>
      <c r="L151" s="195"/>
      <c r="M151" s="196" t="s">
        <v>1</v>
      </c>
      <c r="N151" s="197" t="s">
        <v>41</v>
      </c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AR151" s="154" t="s">
        <v>355</v>
      </c>
      <c r="AT151" s="154" t="s">
        <v>478</v>
      </c>
      <c r="AU151" s="154" t="s">
        <v>118</v>
      </c>
      <c r="AY151" s="17" t="s">
        <v>177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7" t="s">
        <v>118</v>
      </c>
      <c r="BK151" s="155">
        <f t="shared" si="19"/>
        <v>0</v>
      </c>
      <c r="BL151" s="17" t="s">
        <v>258</v>
      </c>
      <c r="BM151" s="154" t="s">
        <v>453</v>
      </c>
    </row>
    <row r="152" spans="2:65" s="1" customFormat="1" ht="16.5" customHeight="1">
      <c r="B152" s="141"/>
      <c r="C152" s="187" t="s">
        <v>308</v>
      </c>
      <c r="D152" s="187" t="s">
        <v>478</v>
      </c>
      <c r="E152" s="188" t="s">
        <v>1705</v>
      </c>
      <c r="F152" s="189" t="s">
        <v>1706</v>
      </c>
      <c r="G152" s="190" t="s">
        <v>1319</v>
      </c>
      <c r="H152" s="191">
        <v>1</v>
      </c>
      <c r="I152" s="192"/>
      <c r="J152" s="193">
        <f t="shared" si="10"/>
        <v>0</v>
      </c>
      <c r="K152" s="194"/>
      <c r="L152" s="195"/>
      <c r="M152" s="196" t="s">
        <v>1</v>
      </c>
      <c r="N152" s="197" t="s">
        <v>41</v>
      </c>
      <c r="P152" s="152">
        <f t="shared" si="11"/>
        <v>0</v>
      </c>
      <c r="Q152" s="152">
        <v>0</v>
      </c>
      <c r="R152" s="152">
        <f t="shared" si="12"/>
        <v>0</v>
      </c>
      <c r="S152" s="152">
        <v>0</v>
      </c>
      <c r="T152" s="153">
        <f t="shared" si="13"/>
        <v>0</v>
      </c>
      <c r="AR152" s="154" t="s">
        <v>355</v>
      </c>
      <c r="AT152" s="154" t="s">
        <v>478</v>
      </c>
      <c r="AU152" s="154" t="s">
        <v>118</v>
      </c>
      <c r="AY152" s="17" t="s">
        <v>177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7" t="s">
        <v>118</v>
      </c>
      <c r="BK152" s="155">
        <f t="shared" si="19"/>
        <v>0</v>
      </c>
      <c r="BL152" s="17" t="s">
        <v>258</v>
      </c>
      <c r="BM152" s="154" t="s">
        <v>465</v>
      </c>
    </row>
    <row r="153" spans="2:65" s="1" customFormat="1" ht="24.25" customHeight="1">
      <c r="B153" s="141"/>
      <c r="C153" s="142" t="s">
        <v>318</v>
      </c>
      <c r="D153" s="142" t="s">
        <v>179</v>
      </c>
      <c r="E153" s="143" t="s">
        <v>1707</v>
      </c>
      <c r="F153" s="144" t="s">
        <v>1708</v>
      </c>
      <c r="G153" s="145" t="s">
        <v>1319</v>
      </c>
      <c r="H153" s="146">
        <v>1</v>
      </c>
      <c r="I153" s="147"/>
      <c r="J153" s="148">
        <f t="shared" si="10"/>
        <v>0</v>
      </c>
      <c r="K153" s="149"/>
      <c r="L153" s="32"/>
      <c r="M153" s="150" t="s">
        <v>1</v>
      </c>
      <c r="N153" s="151" t="s">
        <v>41</v>
      </c>
      <c r="P153" s="152">
        <f t="shared" si="11"/>
        <v>0</v>
      </c>
      <c r="Q153" s="152">
        <v>1.191E-2</v>
      </c>
      <c r="R153" s="152">
        <f t="shared" si="12"/>
        <v>1.191E-2</v>
      </c>
      <c r="S153" s="152">
        <v>0</v>
      </c>
      <c r="T153" s="153">
        <f t="shared" si="13"/>
        <v>0</v>
      </c>
      <c r="AR153" s="154" t="s">
        <v>258</v>
      </c>
      <c r="AT153" s="154" t="s">
        <v>179</v>
      </c>
      <c r="AU153" s="154" t="s">
        <v>118</v>
      </c>
      <c r="AY153" s="17" t="s">
        <v>177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7" t="s">
        <v>118</v>
      </c>
      <c r="BK153" s="155">
        <f t="shared" si="19"/>
        <v>0</v>
      </c>
      <c r="BL153" s="17" t="s">
        <v>258</v>
      </c>
      <c r="BM153" s="154" t="s">
        <v>477</v>
      </c>
    </row>
    <row r="154" spans="2:65" s="1" customFormat="1" ht="21.75" customHeight="1">
      <c r="B154" s="141"/>
      <c r="C154" s="142" t="s">
        <v>326</v>
      </c>
      <c r="D154" s="142" t="s">
        <v>179</v>
      </c>
      <c r="E154" s="143" t="s">
        <v>1709</v>
      </c>
      <c r="F154" s="144" t="s">
        <v>1710</v>
      </c>
      <c r="G154" s="145" t="s">
        <v>809</v>
      </c>
      <c r="H154" s="147"/>
      <c r="I154" s="147"/>
      <c r="J154" s="148">
        <f t="shared" si="10"/>
        <v>0</v>
      </c>
      <c r="K154" s="149"/>
      <c r="L154" s="32"/>
      <c r="M154" s="150" t="s">
        <v>1</v>
      </c>
      <c r="N154" s="151" t="s">
        <v>41</v>
      </c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AR154" s="154" t="s">
        <v>258</v>
      </c>
      <c r="AT154" s="154" t="s">
        <v>179</v>
      </c>
      <c r="AU154" s="154" t="s">
        <v>118</v>
      </c>
      <c r="AY154" s="17" t="s">
        <v>177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7" t="s">
        <v>118</v>
      </c>
      <c r="BK154" s="155">
        <f t="shared" si="19"/>
        <v>0</v>
      </c>
      <c r="BL154" s="17" t="s">
        <v>258</v>
      </c>
      <c r="BM154" s="154" t="s">
        <v>489</v>
      </c>
    </row>
    <row r="155" spans="2:65" s="11" customFormat="1" ht="22.75" customHeight="1">
      <c r="B155" s="130"/>
      <c r="D155" s="131" t="s">
        <v>74</v>
      </c>
      <c r="E155" s="139" t="s">
        <v>1711</v>
      </c>
      <c r="F155" s="139" t="s">
        <v>1712</v>
      </c>
      <c r="I155" s="133"/>
      <c r="J155" s="140">
        <f>BK155</f>
        <v>0</v>
      </c>
      <c r="L155" s="130"/>
      <c r="M155" s="134"/>
      <c r="P155" s="135">
        <f>SUM(P156:P170)</f>
        <v>0</v>
      </c>
      <c r="R155" s="135">
        <f>SUM(R156:R170)</f>
        <v>0.65583999999999998</v>
      </c>
      <c r="T155" s="136">
        <f>SUM(T156:T170)</f>
        <v>0</v>
      </c>
      <c r="AR155" s="131" t="s">
        <v>118</v>
      </c>
      <c r="AT155" s="137" t="s">
        <v>74</v>
      </c>
      <c r="AU155" s="137" t="s">
        <v>83</v>
      </c>
      <c r="AY155" s="131" t="s">
        <v>177</v>
      </c>
      <c r="BK155" s="138">
        <f>SUM(BK156:BK170)</f>
        <v>0</v>
      </c>
    </row>
    <row r="156" spans="2:65" s="1" customFormat="1" ht="16.5" customHeight="1">
      <c r="B156" s="141"/>
      <c r="C156" s="142" t="s">
        <v>335</v>
      </c>
      <c r="D156" s="142" t="s">
        <v>179</v>
      </c>
      <c r="E156" s="143" t="s">
        <v>1713</v>
      </c>
      <c r="F156" s="144" t="s">
        <v>1714</v>
      </c>
      <c r="G156" s="145" t="s">
        <v>1319</v>
      </c>
      <c r="H156" s="146">
        <v>1</v>
      </c>
      <c r="I156" s="147"/>
      <c r="J156" s="148">
        <f t="shared" ref="J156:J170" si="20">ROUND(I156*H156,2)</f>
        <v>0</v>
      </c>
      <c r="K156" s="149"/>
      <c r="L156" s="32"/>
      <c r="M156" s="150" t="s">
        <v>1</v>
      </c>
      <c r="N156" s="151" t="s">
        <v>41</v>
      </c>
      <c r="P156" s="152">
        <f t="shared" ref="P156:P170" si="21">O156*H156</f>
        <v>0</v>
      </c>
      <c r="Q156" s="152">
        <v>2.9180000000000001E-2</v>
      </c>
      <c r="R156" s="152">
        <f t="shared" ref="R156:R170" si="22">Q156*H156</f>
        <v>2.9180000000000001E-2</v>
      </c>
      <c r="S156" s="152">
        <v>0</v>
      </c>
      <c r="T156" s="153">
        <f t="shared" ref="T156:T170" si="23">S156*H156</f>
        <v>0</v>
      </c>
      <c r="AR156" s="154" t="s">
        <v>258</v>
      </c>
      <c r="AT156" s="154" t="s">
        <v>179</v>
      </c>
      <c r="AU156" s="154" t="s">
        <v>118</v>
      </c>
      <c r="AY156" s="17" t="s">
        <v>177</v>
      </c>
      <c r="BE156" s="155">
        <f t="shared" ref="BE156:BE170" si="24">IF(N156="základná",J156,0)</f>
        <v>0</v>
      </c>
      <c r="BF156" s="155">
        <f t="shared" ref="BF156:BF170" si="25">IF(N156="znížená",J156,0)</f>
        <v>0</v>
      </c>
      <c r="BG156" s="155">
        <f t="shared" ref="BG156:BG170" si="26">IF(N156="zákl. prenesená",J156,0)</f>
        <v>0</v>
      </c>
      <c r="BH156" s="155">
        <f t="shared" ref="BH156:BH170" si="27">IF(N156="zníž. prenesená",J156,0)</f>
        <v>0</v>
      </c>
      <c r="BI156" s="155">
        <f t="shared" ref="BI156:BI170" si="28">IF(N156="nulová",J156,0)</f>
        <v>0</v>
      </c>
      <c r="BJ156" s="17" t="s">
        <v>118</v>
      </c>
      <c r="BK156" s="155">
        <f t="shared" ref="BK156:BK170" si="29">ROUND(I156*H156,2)</f>
        <v>0</v>
      </c>
      <c r="BL156" s="17" t="s">
        <v>258</v>
      </c>
      <c r="BM156" s="154" t="s">
        <v>497</v>
      </c>
    </row>
    <row r="157" spans="2:65" s="1" customFormat="1" ht="21.75" customHeight="1">
      <c r="B157" s="141"/>
      <c r="C157" s="187" t="s">
        <v>341</v>
      </c>
      <c r="D157" s="187" t="s">
        <v>478</v>
      </c>
      <c r="E157" s="188" t="s">
        <v>1715</v>
      </c>
      <c r="F157" s="189" t="s">
        <v>1716</v>
      </c>
      <c r="G157" s="190" t="s">
        <v>401</v>
      </c>
      <c r="H157" s="191">
        <v>2.6</v>
      </c>
      <c r="I157" s="192"/>
      <c r="J157" s="193">
        <f t="shared" si="20"/>
        <v>0</v>
      </c>
      <c r="K157" s="194"/>
      <c r="L157" s="195"/>
      <c r="M157" s="196" t="s">
        <v>1</v>
      </c>
      <c r="N157" s="197" t="s">
        <v>41</v>
      </c>
      <c r="P157" s="152">
        <f t="shared" si="21"/>
        <v>0</v>
      </c>
      <c r="Q157" s="152">
        <v>6.5000000000000002E-2</v>
      </c>
      <c r="R157" s="152">
        <f t="shared" si="22"/>
        <v>0.16900000000000001</v>
      </c>
      <c r="S157" s="152">
        <v>0</v>
      </c>
      <c r="T157" s="153">
        <f t="shared" si="23"/>
        <v>0</v>
      </c>
      <c r="AR157" s="154" t="s">
        <v>355</v>
      </c>
      <c r="AT157" s="154" t="s">
        <v>478</v>
      </c>
      <c r="AU157" s="154" t="s">
        <v>118</v>
      </c>
      <c r="AY157" s="17" t="s">
        <v>177</v>
      </c>
      <c r="BE157" s="155">
        <f t="shared" si="24"/>
        <v>0</v>
      </c>
      <c r="BF157" s="155">
        <f t="shared" si="25"/>
        <v>0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7" t="s">
        <v>118</v>
      </c>
      <c r="BK157" s="155">
        <f t="shared" si="29"/>
        <v>0</v>
      </c>
      <c r="BL157" s="17" t="s">
        <v>258</v>
      </c>
      <c r="BM157" s="154" t="s">
        <v>508</v>
      </c>
    </row>
    <row r="158" spans="2:65" s="1" customFormat="1" ht="16.5" customHeight="1">
      <c r="B158" s="141"/>
      <c r="C158" s="187" t="s">
        <v>346</v>
      </c>
      <c r="D158" s="187" t="s">
        <v>478</v>
      </c>
      <c r="E158" s="188" t="s">
        <v>1717</v>
      </c>
      <c r="F158" s="189" t="s">
        <v>1718</v>
      </c>
      <c r="G158" s="190" t="s">
        <v>1319</v>
      </c>
      <c r="H158" s="191">
        <v>2</v>
      </c>
      <c r="I158" s="192"/>
      <c r="J158" s="193">
        <f t="shared" si="20"/>
        <v>0</v>
      </c>
      <c r="K158" s="194"/>
      <c r="L158" s="195"/>
      <c r="M158" s="196" t="s">
        <v>1</v>
      </c>
      <c r="N158" s="197" t="s">
        <v>41</v>
      </c>
      <c r="P158" s="152">
        <f t="shared" si="21"/>
        <v>0</v>
      </c>
      <c r="Q158" s="152">
        <v>6.5000000000000002E-2</v>
      </c>
      <c r="R158" s="152">
        <f t="shared" si="22"/>
        <v>0.13</v>
      </c>
      <c r="S158" s="152">
        <v>0</v>
      </c>
      <c r="T158" s="153">
        <f t="shared" si="23"/>
        <v>0</v>
      </c>
      <c r="AR158" s="154" t="s">
        <v>355</v>
      </c>
      <c r="AT158" s="154" t="s">
        <v>478</v>
      </c>
      <c r="AU158" s="154" t="s">
        <v>118</v>
      </c>
      <c r="AY158" s="17" t="s">
        <v>177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7" t="s">
        <v>118</v>
      </c>
      <c r="BK158" s="155">
        <f t="shared" si="29"/>
        <v>0</v>
      </c>
      <c r="BL158" s="17" t="s">
        <v>258</v>
      </c>
      <c r="BM158" s="154" t="s">
        <v>518</v>
      </c>
    </row>
    <row r="159" spans="2:65" s="1" customFormat="1" ht="24.25" customHeight="1">
      <c r="B159" s="141"/>
      <c r="C159" s="142" t="s">
        <v>351</v>
      </c>
      <c r="D159" s="142" t="s">
        <v>179</v>
      </c>
      <c r="E159" s="143" t="s">
        <v>1719</v>
      </c>
      <c r="F159" s="144" t="s">
        <v>1720</v>
      </c>
      <c r="G159" s="145" t="s">
        <v>1463</v>
      </c>
      <c r="H159" s="146">
        <v>1</v>
      </c>
      <c r="I159" s="147"/>
      <c r="J159" s="148">
        <f t="shared" si="20"/>
        <v>0</v>
      </c>
      <c r="K159" s="149"/>
      <c r="L159" s="32"/>
      <c r="M159" s="150" t="s">
        <v>1</v>
      </c>
      <c r="N159" s="151" t="s">
        <v>41</v>
      </c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AR159" s="154" t="s">
        <v>258</v>
      </c>
      <c r="AT159" s="154" t="s">
        <v>179</v>
      </c>
      <c r="AU159" s="154" t="s">
        <v>118</v>
      </c>
      <c r="AY159" s="17" t="s">
        <v>177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7" t="s">
        <v>118</v>
      </c>
      <c r="BK159" s="155">
        <f t="shared" si="29"/>
        <v>0</v>
      </c>
      <c r="BL159" s="17" t="s">
        <v>258</v>
      </c>
      <c r="BM159" s="154" t="s">
        <v>526</v>
      </c>
    </row>
    <row r="160" spans="2:65" s="1" customFormat="1" ht="21.75" customHeight="1">
      <c r="B160" s="141"/>
      <c r="C160" s="187" t="s">
        <v>355</v>
      </c>
      <c r="D160" s="187" t="s">
        <v>478</v>
      </c>
      <c r="E160" s="188" t="s">
        <v>1721</v>
      </c>
      <c r="F160" s="189" t="s">
        <v>1722</v>
      </c>
      <c r="G160" s="190" t="s">
        <v>1319</v>
      </c>
      <c r="H160" s="191">
        <v>1</v>
      </c>
      <c r="I160" s="192"/>
      <c r="J160" s="193">
        <f t="shared" si="20"/>
        <v>0</v>
      </c>
      <c r="K160" s="194"/>
      <c r="L160" s="195"/>
      <c r="M160" s="196" t="s">
        <v>1</v>
      </c>
      <c r="N160" s="197" t="s">
        <v>41</v>
      </c>
      <c r="P160" s="152">
        <f t="shared" si="21"/>
        <v>0</v>
      </c>
      <c r="Q160" s="152">
        <v>0.23799999999999999</v>
      </c>
      <c r="R160" s="152">
        <f t="shared" si="22"/>
        <v>0.23799999999999999</v>
      </c>
      <c r="S160" s="152">
        <v>0</v>
      </c>
      <c r="T160" s="153">
        <f t="shared" si="23"/>
        <v>0</v>
      </c>
      <c r="AR160" s="154" t="s">
        <v>355</v>
      </c>
      <c r="AT160" s="154" t="s">
        <v>478</v>
      </c>
      <c r="AU160" s="154" t="s">
        <v>118</v>
      </c>
      <c r="AY160" s="17" t="s">
        <v>177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7" t="s">
        <v>118</v>
      </c>
      <c r="BK160" s="155">
        <f t="shared" si="29"/>
        <v>0</v>
      </c>
      <c r="BL160" s="17" t="s">
        <v>258</v>
      </c>
      <c r="BM160" s="154" t="s">
        <v>543</v>
      </c>
    </row>
    <row r="161" spans="2:65" s="1" customFormat="1" ht="16.5" customHeight="1">
      <c r="B161" s="141"/>
      <c r="C161" s="142" t="s">
        <v>360</v>
      </c>
      <c r="D161" s="142" t="s">
        <v>179</v>
      </c>
      <c r="E161" s="143" t="s">
        <v>1723</v>
      </c>
      <c r="F161" s="144" t="s">
        <v>1724</v>
      </c>
      <c r="G161" s="145" t="s">
        <v>1463</v>
      </c>
      <c r="H161" s="146">
        <v>2</v>
      </c>
      <c r="I161" s="147"/>
      <c r="J161" s="148">
        <f t="shared" si="20"/>
        <v>0</v>
      </c>
      <c r="K161" s="149"/>
      <c r="L161" s="32"/>
      <c r="M161" s="150" t="s">
        <v>1</v>
      </c>
      <c r="N161" s="151" t="s">
        <v>41</v>
      </c>
      <c r="P161" s="152">
        <f t="shared" si="21"/>
        <v>0</v>
      </c>
      <c r="Q161" s="152">
        <v>1.14E-3</v>
      </c>
      <c r="R161" s="152">
        <f t="shared" si="22"/>
        <v>2.2799999999999999E-3</v>
      </c>
      <c r="S161" s="152">
        <v>0</v>
      </c>
      <c r="T161" s="153">
        <f t="shared" si="23"/>
        <v>0</v>
      </c>
      <c r="AR161" s="154" t="s">
        <v>258</v>
      </c>
      <c r="AT161" s="154" t="s">
        <v>179</v>
      </c>
      <c r="AU161" s="154" t="s">
        <v>118</v>
      </c>
      <c r="AY161" s="17" t="s">
        <v>177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7" t="s">
        <v>118</v>
      </c>
      <c r="BK161" s="155">
        <f t="shared" si="29"/>
        <v>0</v>
      </c>
      <c r="BL161" s="17" t="s">
        <v>258</v>
      </c>
      <c r="BM161" s="154" t="s">
        <v>555</v>
      </c>
    </row>
    <row r="162" spans="2:65" s="1" customFormat="1" ht="24.25" customHeight="1">
      <c r="B162" s="141"/>
      <c r="C162" s="187" t="s">
        <v>366</v>
      </c>
      <c r="D162" s="187" t="s">
        <v>478</v>
      </c>
      <c r="E162" s="188" t="s">
        <v>1725</v>
      </c>
      <c r="F162" s="189" t="s">
        <v>1726</v>
      </c>
      <c r="G162" s="190" t="s">
        <v>1319</v>
      </c>
      <c r="H162" s="191">
        <v>2</v>
      </c>
      <c r="I162" s="192"/>
      <c r="J162" s="193">
        <f t="shared" si="20"/>
        <v>0</v>
      </c>
      <c r="K162" s="194"/>
      <c r="L162" s="195"/>
      <c r="M162" s="196" t="s">
        <v>1</v>
      </c>
      <c r="N162" s="197" t="s">
        <v>41</v>
      </c>
      <c r="P162" s="152">
        <f t="shared" si="21"/>
        <v>0</v>
      </c>
      <c r="Q162" s="152">
        <v>1.4E-2</v>
      </c>
      <c r="R162" s="152">
        <f t="shared" si="22"/>
        <v>2.8000000000000001E-2</v>
      </c>
      <c r="S162" s="152">
        <v>0</v>
      </c>
      <c r="T162" s="153">
        <f t="shared" si="23"/>
        <v>0</v>
      </c>
      <c r="AR162" s="154" t="s">
        <v>355</v>
      </c>
      <c r="AT162" s="154" t="s">
        <v>478</v>
      </c>
      <c r="AU162" s="154" t="s">
        <v>118</v>
      </c>
      <c r="AY162" s="17" t="s">
        <v>177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7" t="s">
        <v>118</v>
      </c>
      <c r="BK162" s="155">
        <f t="shared" si="29"/>
        <v>0</v>
      </c>
      <c r="BL162" s="17" t="s">
        <v>258</v>
      </c>
      <c r="BM162" s="154" t="s">
        <v>563</v>
      </c>
    </row>
    <row r="163" spans="2:65" s="1" customFormat="1" ht="16.5" customHeight="1">
      <c r="B163" s="141"/>
      <c r="C163" s="187" t="s">
        <v>372</v>
      </c>
      <c r="D163" s="187" t="s">
        <v>478</v>
      </c>
      <c r="E163" s="188" t="s">
        <v>1727</v>
      </c>
      <c r="F163" s="189" t="s">
        <v>1728</v>
      </c>
      <c r="G163" s="190" t="s">
        <v>1319</v>
      </c>
      <c r="H163" s="191">
        <v>2</v>
      </c>
      <c r="I163" s="192"/>
      <c r="J163" s="193">
        <f t="shared" si="20"/>
        <v>0</v>
      </c>
      <c r="K163" s="194"/>
      <c r="L163" s="195"/>
      <c r="M163" s="196" t="s">
        <v>1</v>
      </c>
      <c r="N163" s="197" t="s">
        <v>41</v>
      </c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AR163" s="154" t="s">
        <v>355</v>
      </c>
      <c r="AT163" s="154" t="s">
        <v>478</v>
      </c>
      <c r="AU163" s="154" t="s">
        <v>118</v>
      </c>
      <c r="AY163" s="17" t="s">
        <v>177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7" t="s">
        <v>118</v>
      </c>
      <c r="BK163" s="155">
        <f t="shared" si="29"/>
        <v>0</v>
      </c>
      <c r="BL163" s="17" t="s">
        <v>258</v>
      </c>
      <c r="BM163" s="154" t="s">
        <v>572</v>
      </c>
    </row>
    <row r="164" spans="2:65" s="1" customFormat="1" ht="16.5" customHeight="1">
      <c r="B164" s="141"/>
      <c r="C164" s="142" t="s">
        <v>376</v>
      </c>
      <c r="D164" s="142" t="s">
        <v>179</v>
      </c>
      <c r="E164" s="143" t="s">
        <v>1729</v>
      </c>
      <c r="F164" s="144" t="s">
        <v>1730</v>
      </c>
      <c r="G164" s="145" t="s">
        <v>1463</v>
      </c>
      <c r="H164" s="146">
        <v>1</v>
      </c>
      <c r="I164" s="147"/>
      <c r="J164" s="148">
        <f t="shared" si="20"/>
        <v>0</v>
      </c>
      <c r="K164" s="149"/>
      <c r="L164" s="32"/>
      <c r="M164" s="150" t="s">
        <v>1</v>
      </c>
      <c r="N164" s="151" t="s">
        <v>41</v>
      </c>
      <c r="P164" s="152">
        <f t="shared" si="21"/>
        <v>0</v>
      </c>
      <c r="Q164" s="152">
        <v>3.2000000000000002E-3</v>
      </c>
      <c r="R164" s="152">
        <f t="shared" si="22"/>
        <v>3.2000000000000002E-3</v>
      </c>
      <c r="S164" s="152">
        <v>0</v>
      </c>
      <c r="T164" s="153">
        <f t="shared" si="23"/>
        <v>0</v>
      </c>
      <c r="AR164" s="154" t="s">
        <v>258</v>
      </c>
      <c r="AT164" s="154" t="s">
        <v>179</v>
      </c>
      <c r="AU164" s="154" t="s">
        <v>118</v>
      </c>
      <c r="AY164" s="17" t="s">
        <v>177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7" t="s">
        <v>118</v>
      </c>
      <c r="BK164" s="155">
        <f t="shared" si="29"/>
        <v>0</v>
      </c>
      <c r="BL164" s="17" t="s">
        <v>258</v>
      </c>
      <c r="BM164" s="154" t="s">
        <v>582</v>
      </c>
    </row>
    <row r="165" spans="2:65" s="1" customFormat="1" ht="16.5" customHeight="1">
      <c r="B165" s="141"/>
      <c r="C165" s="187" t="s">
        <v>381</v>
      </c>
      <c r="D165" s="187" t="s">
        <v>478</v>
      </c>
      <c r="E165" s="188" t="s">
        <v>1731</v>
      </c>
      <c r="F165" s="189" t="s">
        <v>1732</v>
      </c>
      <c r="G165" s="190" t="s">
        <v>1319</v>
      </c>
      <c r="H165" s="191">
        <v>1</v>
      </c>
      <c r="I165" s="192"/>
      <c r="J165" s="193">
        <f t="shared" si="20"/>
        <v>0</v>
      </c>
      <c r="K165" s="194"/>
      <c r="L165" s="195"/>
      <c r="M165" s="196" t="s">
        <v>1</v>
      </c>
      <c r="N165" s="197" t="s">
        <v>41</v>
      </c>
      <c r="P165" s="152">
        <f t="shared" si="21"/>
        <v>0</v>
      </c>
      <c r="Q165" s="152">
        <v>0</v>
      </c>
      <c r="R165" s="152">
        <f t="shared" si="22"/>
        <v>0</v>
      </c>
      <c r="S165" s="152">
        <v>0</v>
      </c>
      <c r="T165" s="153">
        <f t="shared" si="23"/>
        <v>0</v>
      </c>
      <c r="AR165" s="154" t="s">
        <v>355</v>
      </c>
      <c r="AT165" s="154" t="s">
        <v>478</v>
      </c>
      <c r="AU165" s="154" t="s">
        <v>118</v>
      </c>
      <c r="AY165" s="17" t="s">
        <v>177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7" t="s">
        <v>118</v>
      </c>
      <c r="BK165" s="155">
        <f t="shared" si="29"/>
        <v>0</v>
      </c>
      <c r="BL165" s="17" t="s">
        <v>258</v>
      </c>
      <c r="BM165" s="154" t="s">
        <v>593</v>
      </c>
    </row>
    <row r="166" spans="2:65" s="1" customFormat="1" ht="16.5" customHeight="1">
      <c r="B166" s="141"/>
      <c r="C166" s="142" t="s">
        <v>390</v>
      </c>
      <c r="D166" s="142" t="s">
        <v>179</v>
      </c>
      <c r="E166" s="143" t="s">
        <v>1733</v>
      </c>
      <c r="F166" s="144" t="s">
        <v>1734</v>
      </c>
      <c r="G166" s="145" t="s">
        <v>1463</v>
      </c>
      <c r="H166" s="146">
        <v>4</v>
      </c>
      <c r="I166" s="147"/>
      <c r="J166" s="148">
        <f t="shared" si="20"/>
        <v>0</v>
      </c>
      <c r="K166" s="149"/>
      <c r="L166" s="32"/>
      <c r="M166" s="150" t="s">
        <v>1</v>
      </c>
      <c r="N166" s="151" t="s">
        <v>41</v>
      </c>
      <c r="P166" s="152">
        <f t="shared" si="21"/>
        <v>0</v>
      </c>
      <c r="Q166" s="152">
        <v>1.89E-3</v>
      </c>
      <c r="R166" s="152">
        <f t="shared" si="22"/>
        <v>7.5599999999999999E-3</v>
      </c>
      <c r="S166" s="152">
        <v>0</v>
      </c>
      <c r="T166" s="153">
        <f t="shared" si="23"/>
        <v>0</v>
      </c>
      <c r="AR166" s="154" t="s">
        <v>258</v>
      </c>
      <c r="AT166" s="154" t="s">
        <v>179</v>
      </c>
      <c r="AU166" s="154" t="s">
        <v>118</v>
      </c>
      <c r="AY166" s="17" t="s">
        <v>177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7" t="s">
        <v>118</v>
      </c>
      <c r="BK166" s="155">
        <f t="shared" si="29"/>
        <v>0</v>
      </c>
      <c r="BL166" s="17" t="s">
        <v>258</v>
      </c>
      <c r="BM166" s="154" t="s">
        <v>601</v>
      </c>
    </row>
    <row r="167" spans="2:65" s="1" customFormat="1" ht="16.5" customHeight="1">
      <c r="B167" s="141"/>
      <c r="C167" s="187" t="s">
        <v>398</v>
      </c>
      <c r="D167" s="187" t="s">
        <v>478</v>
      </c>
      <c r="E167" s="188" t="s">
        <v>1735</v>
      </c>
      <c r="F167" s="189" t="s">
        <v>1736</v>
      </c>
      <c r="G167" s="190" t="s">
        <v>1319</v>
      </c>
      <c r="H167" s="191">
        <v>1</v>
      </c>
      <c r="I167" s="192"/>
      <c r="J167" s="193">
        <f t="shared" si="20"/>
        <v>0</v>
      </c>
      <c r="K167" s="194"/>
      <c r="L167" s="195"/>
      <c r="M167" s="196" t="s">
        <v>1</v>
      </c>
      <c r="N167" s="197" t="s">
        <v>41</v>
      </c>
      <c r="P167" s="152">
        <f t="shared" si="21"/>
        <v>0</v>
      </c>
      <c r="Q167" s="152">
        <v>2.3999999999999998E-3</v>
      </c>
      <c r="R167" s="152">
        <f t="shared" si="22"/>
        <v>2.3999999999999998E-3</v>
      </c>
      <c r="S167" s="152">
        <v>0</v>
      </c>
      <c r="T167" s="153">
        <f t="shared" si="23"/>
        <v>0</v>
      </c>
      <c r="AR167" s="154" t="s">
        <v>355</v>
      </c>
      <c r="AT167" s="154" t="s">
        <v>478</v>
      </c>
      <c r="AU167" s="154" t="s">
        <v>118</v>
      </c>
      <c r="AY167" s="17" t="s">
        <v>177</v>
      </c>
      <c r="BE167" s="155">
        <f t="shared" si="24"/>
        <v>0</v>
      </c>
      <c r="BF167" s="155">
        <f t="shared" si="25"/>
        <v>0</v>
      </c>
      <c r="BG167" s="155">
        <f t="shared" si="26"/>
        <v>0</v>
      </c>
      <c r="BH167" s="155">
        <f t="shared" si="27"/>
        <v>0</v>
      </c>
      <c r="BI167" s="155">
        <f t="shared" si="28"/>
        <v>0</v>
      </c>
      <c r="BJ167" s="17" t="s">
        <v>118</v>
      </c>
      <c r="BK167" s="155">
        <f t="shared" si="29"/>
        <v>0</v>
      </c>
      <c r="BL167" s="17" t="s">
        <v>258</v>
      </c>
      <c r="BM167" s="154" t="s">
        <v>611</v>
      </c>
    </row>
    <row r="168" spans="2:65" s="1" customFormat="1" ht="16.5" customHeight="1">
      <c r="B168" s="141"/>
      <c r="C168" s="187" t="s">
        <v>405</v>
      </c>
      <c r="D168" s="187" t="s">
        <v>478</v>
      </c>
      <c r="E168" s="188" t="s">
        <v>1737</v>
      </c>
      <c r="F168" s="189" t="s">
        <v>1738</v>
      </c>
      <c r="G168" s="190" t="s">
        <v>1319</v>
      </c>
      <c r="H168" s="191">
        <v>1</v>
      </c>
      <c r="I168" s="192"/>
      <c r="J168" s="193">
        <f t="shared" si="20"/>
        <v>0</v>
      </c>
      <c r="K168" s="194"/>
      <c r="L168" s="195"/>
      <c r="M168" s="196" t="s">
        <v>1</v>
      </c>
      <c r="N168" s="197" t="s">
        <v>41</v>
      </c>
      <c r="P168" s="152">
        <f t="shared" si="21"/>
        <v>0</v>
      </c>
      <c r="Q168" s="152">
        <v>4.2199999999999998E-3</v>
      </c>
      <c r="R168" s="152">
        <f t="shared" si="22"/>
        <v>4.2199999999999998E-3</v>
      </c>
      <c r="S168" s="152">
        <v>0</v>
      </c>
      <c r="T168" s="153">
        <f t="shared" si="23"/>
        <v>0</v>
      </c>
      <c r="AR168" s="154" t="s">
        <v>355</v>
      </c>
      <c r="AT168" s="154" t="s">
        <v>478</v>
      </c>
      <c r="AU168" s="154" t="s">
        <v>118</v>
      </c>
      <c r="AY168" s="17" t="s">
        <v>177</v>
      </c>
      <c r="BE168" s="155">
        <f t="shared" si="24"/>
        <v>0</v>
      </c>
      <c r="BF168" s="155">
        <f t="shared" si="25"/>
        <v>0</v>
      </c>
      <c r="BG168" s="155">
        <f t="shared" si="26"/>
        <v>0</v>
      </c>
      <c r="BH168" s="155">
        <f t="shared" si="27"/>
        <v>0</v>
      </c>
      <c r="BI168" s="155">
        <f t="shared" si="28"/>
        <v>0</v>
      </c>
      <c r="BJ168" s="17" t="s">
        <v>118</v>
      </c>
      <c r="BK168" s="155">
        <f t="shared" si="29"/>
        <v>0</v>
      </c>
      <c r="BL168" s="17" t="s">
        <v>258</v>
      </c>
      <c r="BM168" s="154" t="s">
        <v>619</v>
      </c>
    </row>
    <row r="169" spans="2:65" s="1" customFormat="1" ht="16.5" customHeight="1">
      <c r="B169" s="141"/>
      <c r="C169" s="187" t="s">
        <v>414</v>
      </c>
      <c r="D169" s="187" t="s">
        <v>478</v>
      </c>
      <c r="E169" s="188" t="s">
        <v>1739</v>
      </c>
      <c r="F169" s="189" t="s">
        <v>1740</v>
      </c>
      <c r="G169" s="190" t="s">
        <v>1319</v>
      </c>
      <c r="H169" s="191">
        <v>1</v>
      </c>
      <c r="I169" s="192"/>
      <c r="J169" s="193">
        <f t="shared" si="20"/>
        <v>0</v>
      </c>
      <c r="K169" s="194"/>
      <c r="L169" s="195"/>
      <c r="M169" s="196" t="s">
        <v>1</v>
      </c>
      <c r="N169" s="197" t="s">
        <v>41</v>
      </c>
      <c r="P169" s="152">
        <f t="shared" si="21"/>
        <v>0</v>
      </c>
      <c r="Q169" s="152">
        <v>4.2000000000000003E-2</v>
      </c>
      <c r="R169" s="152">
        <f t="shared" si="22"/>
        <v>4.2000000000000003E-2</v>
      </c>
      <c r="S169" s="152">
        <v>0</v>
      </c>
      <c r="T169" s="153">
        <f t="shared" si="23"/>
        <v>0</v>
      </c>
      <c r="AR169" s="154" t="s">
        <v>355</v>
      </c>
      <c r="AT169" s="154" t="s">
        <v>478</v>
      </c>
      <c r="AU169" s="154" t="s">
        <v>118</v>
      </c>
      <c r="AY169" s="17" t="s">
        <v>177</v>
      </c>
      <c r="BE169" s="155">
        <f t="shared" si="24"/>
        <v>0</v>
      </c>
      <c r="BF169" s="155">
        <f t="shared" si="25"/>
        <v>0</v>
      </c>
      <c r="BG169" s="155">
        <f t="shared" si="26"/>
        <v>0</v>
      </c>
      <c r="BH169" s="155">
        <f t="shared" si="27"/>
        <v>0</v>
      </c>
      <c r="BI169" s="155">
        <f t="shared" si="28"/>
        <v>0</v>
      </c>
      <c r="BJ169" s="17" t="s">
        <v>118</v>
      </c>
      <c r="BK169" s="155">
        <f t="shared" si="29"/>
        <v>0</v>
      </c>
      <c r="BL169" s="17" t="s">
        <v>258</v>
      </c>
      <c r="BM169" s="154" t="s">
        <v>628</v>
      </c>
    </row>
    <row r="170" spans="2:65" s="1" customFormat="1" ht="21.75" customHeight="1">
      <c r="B170" s="141"/>
      <c r="C170" s="142" t="s">
        <v>420</v>
      </c>
      <c r="D170" s="142" t="s">
        <v>179</v>
      </c>
      <c r="E170" s="143" t="s">
        <v>1741</v>
      </c>
      <c r="F170" s="144" t="s">
        <v>1742</v>
      </c>
      <c r="G170" s="145" t="s">
        <v>809</v>
      </c>
      <c r="H170" s="147"/>
      <c r="I170" s="147"/>
      <c r="J170" s="148">
        <f t="shared" si="20"/>
        <v>0</v>
      </c>
      <c r="K170" s="149"/>
      <c r="L170" s="32"/>
      <c r="M170" s="150" t="s">
        <v>1</v>
      </c>
      <c r="N170" s="151" t="s">
        <v>41</v>
      </c>
      <c r="P170" s="152">
        <f t="shared" si="21"/>
        <v>0</v>
      </c>
      <c r="Q170" s="152">
        <v>0</v>
      </c>
      <c r="R170" s="152">
        <f t="shared" si="22"/>
        <v>0</v>
      </c>
      <c r="S170" s="152">
        <v>0</v>
      </c>
      <c r="T170" s="153">
        <f t="shared" si="23"/>
        <v>0</v>
      </c>
      <c r="AR170" s="154" t="s">
        <v>258</v>
      </c>
      <c r="AT170" s="154" t="s">
        <v>179</v>
      </c>
      <c r="AU170" s="154" t="s">
        <v>118</v>
      </c>
      <c r="AY170" s="17" t="s">
        <v>177</v>
      </c>
      <c r="BE170" s="155">
        <f t="shared" si="24"/>
        <v>0</v>
      </c>
      <c r="BF170" s="155">
        <f t="shared" si="25"/>
        <v>0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7" t="s">
        <v>118</v>
      </c>
      <c r="BK170" s="155">
        <f t="shared" si="29"/>
        <v>0</v>
      </c>
      <c r="BL170" s="17" t="s">
        <v>258</v>
      </c>
      <c r="BM170" s="154" t="s">
        <v>639</v>
      </c>
    </row>
    <row r="171" spans="2:65" s="11" customFormat="1" ht="22.75" customHeight="1">
      <c r="B171" s="130"/>
      <c r="D171" s="131" t="s">
        <v>74</v>
      </c>
      <c r="E171" s="139" t="s">
        <v>1743</v>
      </c>
      <c r="F171" s="139" t="s">
        <v>1744</v>
      </c>
      <c r="I171" s="133"/>
      <c r="J171" s="140">
        <f>BK171</f>
        <v>0</v>
      </c>
      <c r="L171" s="130"/>
      <c r="M171" s="134"/>
      <c r="P171" s="135">
        <f>SUM(P172:P183)</f>
        <v>0</v>
      </c>
      <c r="R171" s="135">
        <f>SUM(R172:R183)</f>
        <v>0.91915999999999998</v>
      </c>
      <c r="T171" s="136">
        <f>SUM(T172:T183)</f>
        <v>0</v>
      </c>
      <c r="AR171" s="131" t="s">
        <v>118</v>
      </c>
      <c r="AT171" s="137" t="s">
        <v>74</v>
      </c>
      <c r="AU171" s="137" t="s">
        <v>83</v>
      </c>
      <c r="AY171" s="131" t="s">
        <v>177</v>
      </c>
      <c r="BK171" s="138">
        <f>SUM(BK172:BK183)</f>
        <v>0</v>
      </c>
    </row>
    <row r="172" spans="2:65" s="1" customFormat="1" ht="21.75" customHeight="1">
      <c r="B172" s="141"/>
      <c r="C172" s="142" t="s">
        <v>426</v>
      </c>
      <c r="D172" s="142" t="s">
        <v>179</v>
      </c>
      <c r="E172" s="143" t="s">
        <v>1745</v>
      </c>
      <c r="F172" s="144" t="s">
        <v>1746</v>
      </c>
      <c r="G172" s="145" t="s">
        <v>401</v>
      </c>
      <c r="H172" s="146">
        <v>6</v>
      </c>
      <c r="I172" s="147"/>
      <c r="J172" s="148">
        <f t="shared" ref="J172:J183" si="30">ROUND(I172*H172,2)</f>
        <v>0</v>
      </c>
      <c r="K172" s="149"/>
      <c r="L172" s="32"/>
      <c r="M172" s="150" t="s">
        <v>1</v>
      </c>
      <c r="N172" s="151" t="s">
        <v>41</v>
      </c>
      <c r="P172" s="152">
        <f t="shared" ref="P172:P183" si="31">O172*H172</f>
        <v>0</v>
      </c>
      <c r="Q172" s="152">
        <v>2.3999999999999998E-3</v>
      </c>
      <c r="R172" s="152">
        <f t="shared" ref="R172:R183" si="32">Q172*H172</f>
        <v>1.44E-2</v>
      </c>
      <c r="S172" s="152">
        <v>0</v>
      </c>
      <c r="T172" s="153">
        <f t="shared" ref="T172:T183" si="33">S172*H172</f>
        <v>0</v>
      </c>
      <c r="AR172" s="154" t="s">
        <v>258</v>
      </c>
      <c r="AT172" s="154" t="s">
        <v>179</v>
      </c>
      <c r="AU172" s="154" t="s">
        <v>118</v>
      </c>
      <c r="AY172" s="17" t="s">
        <v>177</v>
      </c>
      <c r="BE172" s="155">
        <f t="shared" ref="BE172:BE183" si="34">IF(N172="základná",J172,0)</f>
        <v>0</v>
      </c>
      <c r="BF172" s="155">
        <f t="shared" ref="BF172:BF183" si="35">IF(N172="znížená",J172,0)</f>
        <v>0</v>
      </c>
      <c r="BG172" s="155">
        <f t="shared" ref="BG172:BG183" si="36">IF(N172="zákl. prenesená",J172,0)</f>
        <v>0</v>
      </c>
      <c r="BH172" s="155">
        <f t="shared" ref="BH172:BH183" si="37">IF(N172="zníž. prenesená",J172,0)</f>
        <v>0</v>
      </c>
      <c r="BI172" s="155">
        <f t="shared" ref="BI172:BI183" si="38">IF(N172="nulová",J172,0)</f>
        <v>0</v>
      </c>
      <c r="BJ172" s="17" t="s">
        <v>118</v>
      </c>
      <c r="BK172" s="155">
        <f t="shared" ref="BK172:BK183" si="39">ROUND(I172*H172,2)</f>
        <v>0</v>
      </c>
      <c r="BL172" s="17" t="s">
        <v>258</v>
      </c>
      <c r="BM172" s="154" t="s">
        <v>647</v>
      </c>
    </row>
    <row r="173" spans="2:65" s="1" customFormat="1" ht="21.75" customHeight="1">
      <c r="B173" s="141"/>
      <c r="C173" s="142" t="s">
        <v>430</v>
      </c>
      <c r="D173" s="142" t="s">
        <v>179</v>
      </c>
      <c r="E173" s="143" t="s">
        <v>1747</v>
      </c>
      <c r="F173" s="144" t="s">
        <v>1748</v>
      </c>
      <c r="G173" s="145" t="s">
        <v>401</v>
      </c>
      <c r="H173" s="146">
        <v>12</v>
      </c>
      <c r="I173" s="147"/>
      <c r="J173" s="148">
        <f t="shared" si="30"/>
        <v>0</v>
      </c>
      <c r="K173" s="149"/>
      <c r="L173" s="32"/>
      <c r="M173" s="150" t="s">
        <v>1</v>
      </c>
      <c r="N173" s="151" t="s">
        <v>41</v>
      </c>
      <c r="P173" s="152">
        <f t="shared" si="31"/>
        <v>0</v>
      </c>
      <c r="Q173" s="152">
        <v>3.5799999999999998E-3</v>
      </c>
      <c r="R173" s="152">
        <f t="shared" si="32"/>
        <v>4.2959999999999998E-2</v>
      </c>
      <c r="S173" s="152">
        <v>0</v>
      </c>
      <c r="T173" s="153">
        <f t="shared" si="33"/>
        <v>0</v>
      </c>
      <c r="AR173" s="154" t="s">
        <v>258</v>
      </c>
      <c r="AT173" s="154" t="s">
        <v>179</v>
      </c>
      <c r="AU173" s="154" t="s">
        <v>118</v>
      </c>
      <c r="AY173" s="17" t="s">
        <v>177</v>
      </c>
      <c r="BE173" s="155">
        <f t="shared" si="34"/>
        <v>0</v>
      </c>
      <c r="BF173" s="155">
        <f t="shared" si="35"/>
        <v>0</v>
      </c>
      <c r="BG173" s="155">
        <f t="shared" si="36"/>
        <v>0</v>
      </c>
      <c r="BH173" s="155">
        <f t="shared" si="37"/>
        <v>0</v>
      </c>
      <c r="BI173" s="155">
        <f t="shared" si="38"/>
        <v>0</v>
      </c>
      <c r="BJ173" s="17" t="s">
        <v>118</v>
      </c>
      <c r="BK173" s="155">
        <f t="shared" si="39"/>
        <v>0</v>
      </c>
      <c r="BL173" s="17" t="s">
        <v>258</v>
      </c>
      <c r="BM173" s="154" t="s">
        <v>656</v>
      </c>
    </row>
    <row r="174" spans="2:65" s="1" customFormat="1" ht="21.75" customHeight="1">
      <c r="B174" s="141"/>
      <c r="C174" s="142" t="s">
        <v>436</v>
      </c>
      <c r="D174" s="142" t="s">
        <v>179</v>
      </c>
      <c r="E174" s="143" t="s">
        <v>1749</v>
      </c>
      <c r="F174" s="144" t="s">
        <v>1750</v>
      </c>
      <c r="G174" s="145" t="s">
        <v>401</v>
      </c>
      <c r="H174" s="146">
        <v>76</v>
      </c>
      <c r="I174" s="147"/>
      <c r="J174" s="148">
        <f t="shared" si="30"/>
        <v>0</v>
      </c>
      <c r="K174" s="149"/>
      <c r="L174" s="32"/>
      <c r="M174" s="150" t="s">
        <v>1</v>
      </c>
      <c r="N174" s="151" t="s">
        <v>41</v>
      </c>
      <c r="P174" s="152">
        <f t="shared" si="31"/>
        <v>0</v>
      </c>
      <c r="Q174" s="152">
        <v>4.8999999999999998E-3</v>
      </c>
      <c r="R174" s="152">
        <f t="shared" si="32"/>
        <v>0.37240000000000001</v>
      </c>
      <c r="S174" s="152">
        <v>0</v>
      </c>
      <c r="T174" s="153">
        <f t="shared" si="33"/>
        <v>0</v>
      </c>
      <c r="AR174" s="154" t="s">
        <v>258</v>
      </c>
      <c r="AT174" s="154" t="s">
        <v>179</v>
      </c>
      <c r="AU174" s="154" t="s">
        <v>118</v>
      </c>
      <c r="AY174" s="17" t="s">
        <v>177</v>
      </c>
      <c r="BE174" s="155">
        <f t="shared" si="34"/>
        <v>0</v>
      </c>
      <c r="BF174" s="155">
        <f t="shared" si="35"/>
        <v>0</v>
      </c>
      <c r="BG174" s="155">
        <f t="shared" si="36"/>
        <v>0</v>
      </c>
      <c r="BH174" s="155">
        <f t="shared" si="37"/>
        <v>0</v>
      </c>
      <c r="BI174" s="155">
        <f t="shared" si="38"/>
        <v>0</v>
      </c>
      <c r="BJ174" s="17" t="s">
        <v>118</v>
      </c>
      <c r="BK174" s="155">
        <f t="shared" si="39"/>
        <v>0</v>
      </c>
      <c r="BL174" s="17" t="s">
        <v>258</v>
      </c>
      <c r="BM174" s="154" t="s">
        <v>667</v>
      </c>
    </row>
    <row r="175" spans="2:65" s="1" customFormat="1" ht="21.75" customHeight="1">
      <c r="B175" s="141"/>
      <c r="C175" s="142" t="s">
        <v>440</v>
      </c>
      <c r="D175" s="142" t="s">
        <v>179</v>
      </c>
      <c r="E175" s="143" t="s">
        <v>1751</v>
      </c>
      <c r="F175" s="144" t="s">
        <v>1752</v>
      </c>
      <c r="G175" s="145" t="s">
        <v>401</v>
      </c>
      <c r="H175" s="146">
        <v>36</v>
      </c>
      <c r="I175" s="147"/>
      <c r="J175" s="148">
        <f t="shared" si="30"/>
        <v>0</v>
      </c>
      <c r="K175" s="149"/>
      <c r="L175" s="32"/>
      <c r="M175" s="150" t="s">
        <v>1</v>
      </c>
      <c r="N175" s="151" t="s">
        <v>41</v>
      </c>
      <c r="P175" s="152">
        <f t="shared" si="31"/>
        <v>0</v>
      </c>
      <c r="Q175" s="152">
        <v>7.8499999999999993E-3</v>
      </c>
      <c r="R175" s="152">
        <f t="shared" si="32"/>
        <v>0.28259999999999996</v>
      </c>
      <c r="S175" s="152">
        <v>0</v>
      </c>
      <c r="T175" s="153">
        <f t="shared" si="33"/>
        <v>0</v>
      </c>
      <c r="AR175" s="154" t="s">
        <v>258</v>
      </c>
      <c r="AT175" s="154" t="s">
        <v>179</v>
      </c>
      <c r="AU175" s="154" t="s">
        <v>118</v>
      </c>
      <c r="AY175" s="17" t="s">
        <v>177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7" t="s">
        <v>118</v>
      </c>
      <c r="BK175" s="155">
        <f t="shared" si="39"/>
        <v>0</v>
      </c>
      <c r="BL175" s="17" t="s">
        <v>258</v>
      </c>
      <c r="BM175" s="154" t="s">
        <v>678</v>
      </c>
    </row>
    <row r="176" spans="2:65" s="1" customFormat="1" ht="24.25" customHeight="1">
      <c r="B176" s="141"/>
      <c r="C176" s="142" t="s">
        <v>445</v>
      </c>
      <c r="D176" s="142" t="s">
        <v>179</v>
      </c>
      <c r="E176" s="143" t="s">
        <v>1753</v>
      </c>
      <c r="F176" s="144" t="s">
        <v>1754</v>
      </c>
      <c r="G176" s="145" t="s">
        <v>401</v>
      </c>
      <c r="H176" s="146">
        <v>130</v>
      </c>
      <c r="I176" s="147"/>
      <c r="J176" s="148">
        <f t="shared" si="30"/>
        <v>0</v>
      </c>
      <c r="K176" s="149"/>
      <c r="L176" s="32"/>
      <c r="M176" s="150" t="s">
        <v>1</v>
      </c>
      <c r="N176" s="151" t="s">
        <v>41</v>
      </c>
      <c r="P176" s="152">
        <f t="shared" si="31"/>
        <v>0</v>
      </c>
      <c r="Q176" s="152">
        <v>0</v>
      </c>
      <c r="R176" s="152">
        <f t="shared" si="32"/>
        <v>0</v>
      </c>
      <c r="S176" s="152">
        <v>0</v>
      </c>
      <c r="T176" s="153">
        <f t="shared" si="33"/>
        <v>0</v>
      </c>
      <c r="AR176" s="154" t="s">
        <v>258</v>
      </c>
      <c r="AT176" s="154" t="s">
        <v>179</v>
      </c>
      <c r="AU176" s="154" t="s">
        <v>118</v>
      </c>
      <c r="AY176" s="17" t="s">
        <v>177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7" t="s">
        <v>118</v>
      </c>
      <c r="BK176" s="155">
        <f t="shared" si="39"/>
        <v>0</v>
      </c>
      <c r="BL176" s="17" t="s">
        <v>258</v>
      </c>
      <c r="BM176" s="154" t="s">
        <v>688</v>
      </c>
    </row>
    <row r="177" spans="2:65" s="1" customFormat="1" ht="24.25" customHeight="1">
      <c r="B177" s="141"/>
      <c r="C177" s="142" t="s">
        <v>453</v>
      </c>
      <c r="D177" s="142" t="s">
        <v>179</v>
      </c>
      <c r="E177" s="143" t="s">
        <v>1755</v>
      </c>
      <c r="F177" s="144" t="s">
        <v>1756</v>
      </c>
      <c r="G177" s="145" t="s">
        <v>401</v>
      </c>
      <c r="H177" s="146">
        <v>202</v>
      </c>
      <c r="I177" s="147"/>
      <c r="J177" s="148">
        <f t="shared" si="30"/>
        <v>0</v>
      </c>
      <c r="K177" s="149"/>
      <c r="L177" s="32"/>
      <c r="M177" s="150" t="s">
        <v>1</v>
      </c>
      <c r="N177" s="151" t="s">
        <v>41</v>
      </c>
      <c r="P177" s="152">
        <f t="shared" si="31"/>
        <v>0</v>
      </c>
      <c r="Q177" s="152">
        <v>3.5E-4</v>
      </c>
      <c r="R177" s="152">
        <f t="shared" si="32"/>
        <v>7.0699999999999999E-2</v>
      </c>
      <c r="S177" s="152">
        <v>0</v>
      </c>
      <c r="T177" s="153">
        <f t="shared" si="33"/>
        <v>0</v>
      </c>
      <c r="AR177" s="154" t="s">
        <v>258</v>
      </c>
      <c r="AT177" s="154" t="s">
        <v>179</v>
      </c>
      <c r="AU177" s="154" t="s">
        <v>118</v>
      </c>
      <c r="AY177" s="17" t="s">
        <v>177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7" t="s">
        <v>118</v>
      </c>
      <c r="BK177" s="155">
        <f t="shared" si="39"/>
        <v>0</v>
      </c>
      <c r="BL177" s="17" t="s">
        <v>258</v>
      </c>
      <c r="BM177" s="154" t="s">
        <v>698</v>
      </c>
    </row>
    <row r="178" spans="2:65" s="1" customFormat="1" ht="24.25" customHeight="1">
      <c r="B178" s="141"/>
      <c r="C178" s="187" t="s">
        <v>461</v>
      </c>
      <c r="D178" s="187" t="s">
        <v>478</v>
      </c>
      <c r="E178" s="188" t="s">
        <v>1757</v>
      </c>
      <c r="F178" s="189" t="s">
        <v>1758</v>
      </c>
      <c r="G178" s="190" t="s">
        <v>1319</v>
      </c>
      <c r="H178" s="191">
        <v>35</v>
      </c>
      <c r="I178" s="192"/>
      <c r="J178" s="193">
        <f t="shared" si="30"/>
        <v>0</v>
      </c>
      <c r="K178" s="194"/>
      <c r="L178" s="195"/>
      <c r="M178" s="196" t="s">
        <v>1</v>
      </c>
      <c r="N178" s="197" t="s">
        <v>41</v>
      </c>
      <c r="P178" s="152">
        <f t="shared" si="31"/>
        <v>0</v>
      </c>
      <c r="Q178" s="152">
        <v>1.6000000000000001E-4</v>
      </c>
      <c r="R178" s="152">
        <f t="shared" si="32"/>
        <v>5.6000000000000008E-3</v>
      </c>
      <c r="S178" s="152">
        <v>0</v>
      </c>
      <c r="T178" s="153">
        <f t="shared" si="33"/>
        <v>0</v>
      </c>
      <c r="AR178" s="154" t="s">
        <v>355</v>
      </c>
      <c r="AT178" s="154" t="s">
        <v>478</v>
      </c>
      <c r="AU178" s="154" t="s">
        <v>118</v>
      </c>
      <c r="AY178" s="17" t="s">
        <v>177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7" t="s">
        <v>118</v>
      </c>
      <c r="BK178" s="155">
        <f t="shared" si="39"/>
        <v>0</v>
      </c>
      <c r="BL178" s="17" t="s">
        <v>258</v>
      </c>
      <c r="BM178" s="154" t="s">
        <v>708</v>
      </c>
    </row>
    <row r="179" spans="2:65" s="1" customFormat="1" ht="24.25" customHeight="1">
      <c r="B179" s="141"/>
      <c r="C179" s="142" t="s">
        <v>465</v>
      </c>
      <c r="D179" s="142" t="s">
        <v>179</v>
      </c>
      <c r="E179" s="143" t="s">
        <v>1759</v>
      </c>
      <c r="F179" s="144" t="s">
        <v>1760</v>
      </c>
      <c r="G179" s="145" t="s">
        <v>401</v>
      </c>
      <c r="H179" s="146">
        <v>190</v>
      </c>
      <c r="I179" s="147"/>
      <c r="J179" s="148">
        <f t="shared" si="30"/>
        <v>0</v>
      </c>
      <c r="K179" s="149"/>
      <c r="L179" s="32"/>
      <c r="M179" s="150" t="s">
        <v>1</v>
      </c>
      <c r="N179" s="151" t="s">
        <v>41</v>
      </c>
      <c r="P179" s="152">
        <f t="shared" si="31"/>
        <v>0</v>
      </c>
      <c r="Q179" s="152">
        <v>3.8999999999999999E-4</v>
      </c>
      <c r="R179" s="152">
        <f t="shared" si="32"/>
        <v>7.4099999999999999E-2</v>
      </c>
      <c r="S179" s="152">
        <v>0</v>
      </c>
      <c r="T179" s="153">
        <f t="shared" si="33"/>
        <v>0</v>
      </c>
      <c r="AR179" s="154" t="s">
        <v>258</v>
      </c>
      <c r="AT179" s="154" t="s">
        <v>179</v>
      </c>
      <c r="AU179" s="154" t="s">
        <v>118</v>
      </c>
      <c r="AY179" s="17" t="s">
        <v>177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7" t="s">
        <v>118</v>
      </c>
      <c r="BK179" s="155">
        <f t="shared" si="39"/>
        <v>0</v>
      </c>
      <c r="BL179" s="17" t="s">
        <v>258</v>
      </c>
      <c r="BM179" s="154" t="s">
        <v>718</v>
      </c>
    </row>
    <row r="180" spans="2:65" s="1" customFormat="1" ht="24.25" customHeight="1">
      <c r="B180" s="141"/>
      <c r="C180" s="142" t="s">
        <v>470</v>
      </c>
      <c r="D180" s="142" t="s">
        <v>179</v>
      </c>
      <c r="E180" s="143" t="s">
        <v>1761</v>
      </c>
      <c r="F180" s="144" t="s">
        <v>1762</v>
      </c>
      <c r="G180" s="145" t="s">
        <v>401</v>
      </c>
      <c r="H180" s="146">
        <v>24</v>
      </c>
      <c r="I180" s="147"/>
      <c r="J180" s="148">
        <f t="shared" si="30"/>
        <v>0</v>
      </c>
      <c r="K180" s="149"/>
      <c r="L180" s="32"/>
      <c r="M180" s="150" t="s">
        <v>1</v>
      </c>
      <c r="N180" s="151" t="s">
        <v>41</v>
      </c>
      <c r="P180" s="152">
        <f t="shared" si="31"/>
        <v>0</v>
      </c>
      <c r="Q180" s="152">
        <v>4.4999999999999999E-4</v>
      </c>
      <c r="R180" s="152">
        <f t="shared" si="32"/>
        <v>1.0800000000000001E-2</v>
      </c>
      <c r="S180" s="152">
        <v>0</v>
      </c>
      <c r="T180" s="153">
        <f t="shared" si="33"/>
        <v>0</v>
      </c>
      <c r="AR180" s="154" t="s">
        <v>258</v>
      </c>
      <c r="AT180" s="154" t="s">
        <v>179</v>
      </c>
      <c r="AU180" s="154" t="s">
        <v>118</v>
      </c>
      <c r="AY180" s="17" t="s">
        <v>177</v>
      </c>
      <c r="BE180" s="155">
        <f t="shared" si="34"/>
        <v>0</v>
      </c>
      <c r="BF180" s="155">
        <f t="shared" si="35"/>
        <v>0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7" t="s">
        <v>118</v>
      </c>
      <c r="BK180" s="155">
        <f t="shared" si="39"/>
        <v>0</v>
      </c>
      <c r="BL180" s="17" t="s">
        <v>258</v>
      </c>
      <c r="BM180" s="154" t="s">
        <v>731</v>
      </c>
    </row>
    <row r="181" spans="2:65" s="1" customFormat="1" ht="24.25" customHeight="1">
      <c r="B181" s="141"/>
      <c r="C181" s="142" t="s">
        <v>477</v>
      </c>
      <c r="D181" s="142" t="s">
        <v>179</v>
      </c>
      <c r="E181" s="143" t="s">
        <v>1763</v>
      </c>
      <c r="F181" s="144" t="s">
        <v>1764</v>
      </c>
      <c r="G181" s="145" t="s">
        <v>401</v>
      </c>
      <c r="H181" s="146">
        <v>76</v>
      </c>
      <c r="I181" s="147"/>
      <c r="J181" s="148">
        <f t="shared" si="30"/>
        <v>0</v>
      </c>
      <c r="K181" s="149"/>
      <c r="L181" s="32"/>
      <c r="M181" s="150" t="s">
        <v>1</v>
      </c>
      <c r="N181" s="151" t="s">
        <v>41</v>
      </c>
      <c r="P181" s="152">
        <f t="shared" si="31"/>
        <v>0</v>
      </c>
      <c r="Q181" s="152">
        <v>5.9999999999999995E-4</v>
      </c>
      <c r="R181" s="152">
        <f t="shared" si="32"/>
        <v>4.5599999999999995E-2</v>
      </c>
      <c r="S181" s="152">
        <v>0</v>
      </c>
      <c r="T181" s="153">
        <f t="shared" si="33"/>
        <v>0</v>
      </c>
      <c r="AR181" s="154" t="s">
        <v>258</v>
      </c>
      <c r="AT181" s="154" t="s">
        <v>179</v>
      </c>
      <c r="AU181" s="154" t="s">
        <v>118</v>
      </c>
      <c r="AY181" s="17" t="s">
        <v>177</v>
      </c>
      <c r="BE181" s="155">
        <f t="shared" si="34"/>
        <v>0</v>
      </c>
      <c r="BF181" s="155">
        <f t="shared" si="35"/>
        <v>0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7" t="s">
        <v>118</v>
      </c>
      <c r="BK181" s="155">
        <f t="shared" si="39"/>
        <v>0</v>
      </c>
      <c r="BL181" s="17" t="s">
        <v>258</v>
      </c>
      <c r="BM181" s="154" t="s">
        <v>741</v>
      </c>
    </row>
    <row r="182" spans="2:65" s="1" customFormat="1" ht="16.5" customHeight="1">
      <c r="B182" s="141"/>
      <c r="C182" s="142" t="s">
        <v>484</v>
      </c>
      <c r="D182" s="142" t="s">
        <v>179</v>
      </c>
      <c r="E182" s="143" t="s">
        <v>1765</v>
      </c>
      <c r="F182" s="144" t="s">
        <v>1766</v>
      </c>
      <c r="G182" s="145" t="s">
        <v>401</v>
      </c>
      <c r="H182" s="146">
        <v>492</v>
      </c>
      <c r="I182" s="147"/>
      <c r="J182" s="148">
        <f t="shared" si="30"/>
        <v>0</v>
      </c>
      <c r="K182" s="149"/>
      <c r="L182" s="32"/>
      <c r="M182" s="150" t="s">
        <v>1</v>
      </c>
      <c r="N182" s="151" t="s">
        <v>41</v>
      </c>
      <c r="P182" s="152">
        <f t="shared" si="31"/>
        <v>0</v>
      </c>
      <c r="Q182" s="152">
        <v>0</v>
      </c>
      <c r="R182" s="152">
        <f t="shared" si="32"/>
        <v>0</v>
      </c>
      <c r="S182" s="152">
        <v>0</v>
      </c>
      <c r="T182" s="153">
        <f t="shared" si="33"/>
        <v>0</v>
      </c>
      <c r="AR182" s="154" t="s">
        <v>258</v>
      </c>
      <c r="AT182" s="154" t="s">
        <v>179</v>
      </c>
      <c r="AU182" s="154" t="s">
        <v>118</v>
      </c>
      <c r="AY182" s="17" t="s">
        <v>177</v>
      </c>
      <c r="BE182" s="155">
        <f t="shared" si="34"/>
        <v>0</v>
      </c>
      <c r="BF182" s="155">
        <f t="shared" si="35"/>
        <v>0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7" t="s">
        <v>118</v>
      </c>
      <c r="BK182" s="155">
        <f t="shared" si="39"/>
        <v>0</v>
      </c>
      <c r="BL182" s="17" t="s">
        <v>258</v>
      </c>
      <c r="BM182" s="154" t="s">
        <v>749</v>
      </c>
    </row>
    <row r="183" spans="2:65" s="1" customFormat="1" ht="21.75" customHeight="1">
      <c r="B183" s="141"/>
      <c r="C183" s="142" t="s">
        <v>489</v>
      </c>
      <c r="D183" s="142" t="s">
        <v>179</v>
      </c>
      <c r="E183" s="143" t="s">
        <v>1767</v>
      </c>
      <c r="F183" s="144" t="s">
        <v>1768</v>
      </c>
      <c r="G183" s="145" t="s">
        <v>809</v>
      </c>
      <c r="H183" s="147"/>
      <c r="I183" s="147"/>
      <c r="J183" s="148">
        <f t="shared" si="30"/>
        <v>0</v>
      </c>
      <c r="K183" s="149"/>
      <c r="L183" s="32"/>
      <c r="M183" s="150" t="s">
        <v>1</v>
      </c>
      <c r="N183" s="151" t="s">
        <v>41</v>
      </c>
      <c r="P183" s="152">
        <f t="shared" si="31"/>
        <v>0</v>
      </c>
      <c r="Q183" s="152">
        <v>0</v>
      </c>
      <c r="R183" s="152">
        <f t="shared" si="32"/>
        <v>0</v>
      </c>
      <c r="S183" s="152">
        <v>0</v>
      </c>
      <c r="T183" s="153">
        <f t="shared" si="33"/>
        <v>0</v>
      </c>
      <c r="AR183" s="154" t="s">
        <v>258</v>
      </c>
      <c r="AT183" s="154" t="s">
        <v>179</v>
      </c>
      <c r="AU183" s="154" t="s">
        <v>118</v>
      </c>
      <c r="AY183" s="17" t="s">
        <v>177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7" t="s">
        <v>118</v>
      </c>
      <c r="BK183" s="155">
        <f t="shared" si="39"/>
        <v>0</v>
      </c>
      <c r="BL183" s="17" t="s">
        <v>258</v>
      </c>
      <c r="BM183" s="154" t="s">
        <v>759</v>
      </c>
    </row>
    <row r="184" spans="2:65" s="11" customFormat="1" ht="22.75" customHeight="1">
      <c r="B184" s="130"/>
      <c r="D184" s="131" t="s">
        <v>74</v>
      </c>
      <c r="E184" s="139" t="s">
        <v>1769</v>
      </c>
      <c r="F184" s="139" t="s">
        <v>1770</v>
      </c>
      <c r="I184" s="133"/>
      <c r="J184" s="140">
        <f>BK184</f>
        <v>0</v>
      </c>
      <c r="L184" s="130"/>
      <c r="M184" s="134"/>
      <c r="P184" s="135">
        <f>SUM(P185:P216)</f>
        <v>0</v>
      </c>
      <c r="R184" s="135">
        <f>SUM(R185:R216)</f>
        <v>0.17555000000000001</v>
      </c>
      <c r="T184" s="136">
        <f>SUM(T185:T216)</f>
        <v>0</v>
      </c>
      <c r="AR184" s="131" t="s">
        <v>118</v>
      </c>
      <c r="AT184" s="137" t="s">
        <v>74</v>
      </c>
      <c r="AU184" s="137" t="s">
        <v>83</v>
      </c>
      <c r="AY184" s="131" t="s">
        <v>177</v>
      </c>
      <c r="BK184" s="138">
        <f>SUM(BK185:BK216)</f>
        <v>0</v>
      </c>
    </row>
    <row r="185" spans="2:65" s="1" customFormat="1" ht="16.5" customHeight="1">
      <c r="B185" s="141"/>
      <c r="C185" s="142" t="s">
        <v>493</v>
      </c>
      <c r="D185" s="142" t="s">
        <v>179</v>
      </c>
      <c r="E185" s="143" t="s">
        <v>1771</v>
      </c>
      <c r="F185" s="144" t="s">
        <v>1772</v>
      </c>
      <c r="G185" s="145" t="s">
        <v>1463</v>
      </c>
      <c r="H185" s="146">
        <v>2</v>
      </c>
      <c r="I185" s="147"/>
      <c r="J185" s="148">
        <f t="shared" ref="J185:J216" si="40">ROUND(I185*H185,2)</f>
        <v>0</v>
      </c>
      <c r="K185" s="149"/>
      <c r="L185" s="32"/>
      <c r="M185" s="150" t="s">
        <v>1</v>
      </c>
      <c r="N185" s="151" t="s">
        <v>41</v>
      </c>
      <c r="P185" s="152">
        <f t="shared" ref="P185:P216" si="41">O185*H185</f>
        <v>0</v>
      </c>
      <c r="Q185" s="152">
        <v>6.7499999999999999E-3</v>
      </c>
      <c r="R185" s="152">
        <f t="shared" ref="R185:R216" si="42">Q185*H185</f>
        <v>1.35E-2</v>
      </c>
      <c r="S185" s="152">
        <v>0</v>
      </c>
      <c r="T185" s="153">
        <f t="shared" ref="T185:T216" si="43">S185*H185</f>
        <v>0</v>
      </c>
      <c r="AR185" s="154" t="s">
        <v>258</v>
      </c>
      <c r="AT185" s="154" t="s">
        <v>179</v>
      </c>
      <c r="AU185" s="154" t="s">
        <v>118</v>
      </c>
      <c r="AY185" s="17" t="s">
        <v>177</v>
      </c>
      <c r="BE185" s="155">
        <f t="shared" ref="BE185:BE216" si="44">IF(N185="základná",J185,0)</f>
        <v>0</v>
      </c>
      <c r="BF185" s="155">
        <f t="shared" ref="BF185:BF216" si="45">IF(N185="znížená",J185,0)</f>
        <v>0</v>
      </c>
      <c r="BG185" s="155">
        <f t="shared" ref="BG185:BG216" si="46">IF(N185="zákl. prenesená",J185,0)</f>
        <v>0</v>
      </c>
      <c r="BH185" s="155">
        <f t="shared" ref="BH185:BH216" si="47">IF(N185="zníž. prenesená",J185,0)</f>
        <v>0</v>
      </c>
      <c r="BI185" s="155">
        <f t="shared" ref="BI185:BI216" si="48">IF(N185="nulová",J185,0)</f>
        <v>0</v>
      </c>
      <c r="BJ185" s="17" t="s">
        <v>118</v>
      </c>
      <c r="BK185" s="155">
        <f t="shared" ref="BK185:BK216" si="49">ROUND(I185*H185,2)</f>
        <v>0</v>
      </c>
      <c r="BL185" s="17" t="s">
        <v>258</v>
      </c>
      <c r="BM185" s="154" t="s">
        <v>768</v>
      </c>
    </row>
    <row r="186" spans="2:65" s="1" customFormat="1" ht="24.25" customHeight="1">
      <c r="B186" s="141"/>
      <c r="C186" s="142" t="s">
        <v>497</v>
      </c>
      <c r="D186" s="142" t="s">
        <v>179</v>
      </c>
      <c r="E186" s="143" t="s">
        <v>1773</v>
      </c>
      <c r="F186" s="144" t="s">
        <v>1774</v>
      </c>
      <c r="G186" s="145" t="s">
        <v>1463</v>
      </c>
      <c r="H186" s="146">
        <v>2</v>
      </c>
      <c r="I186" s="147"/>
      <c r="J186" s="148">
        <f t="shared" si="40"/>
        <v>0</v>
      </c>
      <c r="K186" s="149"/>
      <c r="L186" s="32"/>
      <c r="M186" s="150" t="s">
        <v>1</v>
      </c>
      <c r="N186" s="151" t="s">
        <v>41</v>
      </c>
      <c r="P186" s="152">
        <f t="shared" si="41"/>
        <v>0</v>
      </c>
      <c r="Q186" s="152">
        <v>8.0099999999999998E-3</v>
      </c>
      <c r="R186" s="152">
        <f t="shared" si="42"/>
        <v>1.602E-2</v>
      </c>
      <c r="S186" s="152">
        <v>0</v>
      </c>
      <c r="T186" s="153">
        <f t="shared" si="43"/>
        <v>0</v>
      </c>
      <c r="AR186" s="154" t="s">
        <v>258</v>
      </c>
      <c r="AT186" s="154" t="s">
        <v>179</v>
      </c>
      <c r="AU186" s="154" t="s">
        <v>118</v>
      </c>
      <c r="AY186" s="17" t="s">
        <v>177</v>
      </c>
      <c r="BE186" s="155">
        <f t="shared" si="44"/>
        <v>0</v>
      </c>
      <c r="BF186" s="155">
        <f t="shared" si="45"/>
        <v>0</v>
      </c>
      <c r="BG186" s="155">
        <f t="shared" si="46"/>
        <v>0</v>
      </c>
      <c r="BH186" s="155">
        <f t="shared" si="47"/>
        <v>0</v>
      </c>
      <c r="BI186" s="155">
        <f t="shared" si="48"/>
        <v>0</v>
      </c>
      <c r="BJ186" s="17" t="s">
        <v>118</v>
      </c>
      <c r="BK186" s="155">
        <f t="shared" si="49"/>
        <v>0</v>
      </c>
      <c r="BL186" s="17" t="s">
        <v>258</v>
      </c>
      <c r="BM186" s="154" t="s">
        <v>775</v>
      </c>
    </row>
    <row r="187" spans="2:65" s="1" customFormat="1" ht="16.5" customHeight="1">
      <c r="B187" s="141"/>
      <c r="C187" s="142" t="s">
        <v>503</v>
      </c>
      <c r="D187" s="142" t="s">
        <v>179</v>
      </c>
      <c r="E187" s="143" t="s">
        <v>1775</v>
      </c>
      <c r="F187" s="144" t="s">
        <v>1776</v>
      </c>
      <c r="G187" s="145" t="s">
        <v>1319</v>
      </c>
      <c r="H187" s="146">
        <v>35</v>
      </c>
      <c r="I187" s="147"/>
      <c r="J187" s="148">
        <f t="shared" si="40"/>
        <v>0</v>
      </c>
      <c r="K187" s="149"/>
      <c r="L187" s="32"/>
      <c r="M187" s="150" t="s">
        <v>1</v>
      </c>
      <c r="N187" s="151" t="s">
        <v>41</v>
      </c>
      <c r="P187" s="152">
        <f t="shared" si="41"/>
        <v>0</v>
      </c>
      <c r="Q187" s="152">
        <v>0</v>
      </c>
      <c r="R187" s="152">
        <f t="shared" si="42"/>
        <v>0</v>
      </c>
      <c r="S187" s="152">
        <v>0</v>
      </c>
      <c r="T187" s="153">
        <f t="shared" si="43"/>
        <v>0</v>
      </c>
      <c r="AR187" s="154" t="s">
        <v>258</v>
      </c>
      <c r="AT187" s="154" t="s">
        <v>179</v>
      </c>
      <c r="AU187" s="154" t="s">
        <v>118</v>
      </c>
      <c r="AY187" s="17" t="s">
        <v>177</v>
      </c>
      <c r="BE187" s="155">
        <f t="shared" si="44"/>
        <v>0</v>
      </c>
      <c r="BF187" s="155">
        <f t="shared" si="45"/>
        <v>0</v>
      </c>
      <c r="BG187" s="155">
        <f t="shared" si="46"/>
        <v>0</v>
      </c>
      <c r="BH187" s="155">
        <f t="shared" si="47"/>
        <v>0</v>
      </c>
      <c r="BI187" s="155">
        <f t="shared" si="48"/>
        <v>0</v>
      </c>
      <c r="BJ187" s="17" t="s">
        <v>118</v>
      </c>
      <c r="BK187" s="155">
        <f t="shared" si="49"/>
        <v>0</v>
      </c>
      <c r="BL187" s="17" t="s">
        <v>258</v>
      </c>
      <c r="BM187" s="154" t="s">
        <v>794</v>
      </c>
    </row>
    <row r="188" spans="2:65" s="1" customFormat="1" ht="16.5" customHeight="1">
      <c r="B188" s="141"/>
      <c r="C188" s="187" t="s">
        <v>508</v>
      </c>
      <c r="D188" s="187" t="s">
        <v>478</v>
      </c>
      <c r="E188" s="188" t="s">
        <v>1777</v>
      </c>
      <c r="F188" s="189" t="s">
        <v>1778</v>
      </c>
      <c r="G188" s="190" t="s">
        <v>1319</v>
      </c>
      <c r="H188" s="191">
        <v>35</v>
      </c>
      <c r="I188" s="192"/>
      <c r="J188" s="193">
        <f t="shared" si="40"/>
        <v>0</v>
      </c>
      <c r="K188" s="194"/>
      <c r="L188" s="195"/>
      <c r="M188" s="196" t="s">
        <v>1</v>
      </c>
      <c r="N188" s="197" t="s">
        <v>41</v>
      </c>
      <c r="P188" s="152">
        <f t="shared" si="41"/>
        <v>0</v>
      </c>
      <c r="Q188" s="152">
        <v>0</v>
      </c>
      <c r="R188" s="152">
        <f t="shared" si="42"/>
        <v>0</v>
      </c>
      <c r="S188" s="152">
        <v>0</v>
      </c>
      <c r="T188" s="153">
        <f t="shared" si="43"/>
        <v>0</v>
      </c>
      <c r="AR188" s="154" t="s">
        <v>355</v>
      </c>
      <c r="AT188" s="154" t="s">
        <v>478</v>
      </c>
      <c r="AU188" s="154" t="s">
        <v>118</v>
      </c>
      <c r="AY188" s="17" t="s">
        <v>177</v>
      </c>
      <c r="BE188" s="155">
        <f t="shared" si="44"/>
        <v>0</v>
      </c>
      <c r="BF188" s="155">
        <f t="shared" si="45"/>
        <v>0</v>
      </c>
      <c r="BG188" s="155">
        <f t="shared" si="46"/>
        <v>0</v>
      </c>
      <c r="BH188" s="155">
        <f t="shared" si="47"/>
        <v>0</v>
      </c>
      <c r="BI188" s="155">
        <f t="shared" si="48"/>
        <v>0</v>
      </c>
      <c r="BJ188" s="17" t="s">
        <v>118</v>
      </c>
      <c r="BK188" s="155">
        <f t="shared" si="49"/>
        <v>0</v>
      </c>
      <c r="BL188" s="17" t="s">
        <v>258</v>
      </c>
      <c r="BM188" s="154" t="s">
        <v>802</v>
      </c>
    </row>
    <row r="189" spans="2:65" s="1" customFormat="1" ht="16.5" customHeight="1">
      <c r="B189" s="141"/>
      <c r="C189" s="142" t="s">
        <v>512</v>
      </c>
      <c r="D189" s="142" t="s">
        <v>179</v>
      </c>
      <c r="E189" s="143" t="s">
        <v>1779</v>
      </c>
      <c r="F189" s="144" t="s">
        <v>1780</v>
      </c>
      <c r="G189" s="145" t="s">
        <v>1319</v>
      </c>
      <c r="H189" s="146">
        <v>35</v>
      </c>
      <c r="I189" s="147"/>
      <c r="J189" s="148">
        <f t="shared" si="40"/>
        <v>0</v>
      </c>
      <c r="K189" s="149"/>
      <c r="L189" s="32"/>
      <c r="M189" s="150" t="s">
        <v>1</v>
      </c>
      <c r="N189" s="151" t="s">
        <v>41</v>
      </c>
      <c r="P189" s="152">
        <f t="shared" si="41"/>
        <v>0</v>
      </c>
      <c r="Q189" s="152">
        <v>0</v>
      </c>
      <c r="R189" s="152">
        <f t="shared" si="42"/>
        <v>0</v>
      </c>
      <c r="S189" s="152">
        <v>0</v>
      </c>
      <c r="T189" s="153">
        <f t="shared" si="43"/>
        <v>0</v>
      </c>
      <c r="AR189" s="154" t="s">
        <v>258</v>
      </c>
      <c r="AT189" s="154" t="s">
        <v>179</v>
      </c>
      <c r="AU189" s="154" t="s">
        <v>118</v>
      </c>
      <c r="AY189" s="17" t="s">
        <v>177</v>
      </c>
      <c r="BE189" s="155">
        <f t="shared" si="44"/>
        <v>0</v>
      </c>
      <c r="BF189" s="155">
        <f t="shared" si="45"/>
        <v>0</v>
      </c>
      <c r="BG189" s="155">
        <f t="shared" si="46"/>
        <v>0</v>
      </c>
      <c r="BH189" s="155">
        <f t="shared" si="47"/>
        <v>0</v>
      </c>
      <c r="BI189" s="155">
        <f t="shared" si="48"/>
        <v>0</v>
      </c>
      <c r="BJ189" s="17" t="s">
        <v>118</v>
      </c>
      <c r="BK189" s="155">
        <f t="shared" si="49"/>
        <v>0</v>
      </c>
      <c r="BL189" s="17" t="s">
        <v>258</v>
      </c>
      <c r="BM189" s="154" t="s">
        <v>806</v>
      </c>
    </row>
    <row r="190" spans="2:65" s="1" customFormat="1" ht="24.25" customHeight="1">
      <c r="B190" s="141"/>
      <c r="C190" s="187" t="s">
        <v>518</v>
      </c>
      <c r="D190" s="187" t="s">
        <v>478</v>
      </c>
      <c r="E190" s="188" t="s">
        <v>1781</v>
      </c>
      <c r="F190" s="189" t="s">
        <v>1782</v>
      </c>
      <c r="G190" s="190" t="s">
        <v>1319</v>
      </c>
      <c r="H190" s="191">
        <v>35</v>
      </c>
      <c r="I190" s="192"/>
      <c r="J190" s="193">
        <f t="shared" si="40"/>
        <v>0</v>
      </c>
      <c r="K190" s="194"/>
      <c r="L190" s="195"/>
      <c r="M190" s="196" t="s">
        <v>1</v>
      </c>
      <c r="N190" s="197" t="s">
        <v>41</v>
      </c>
      <c r="P190" s="152">
        <f t="shared" si="41"/>
        <v>0</v>
      </c>
      <c r="Q190" s="152">
        <v>0</v>
      </c>
      <c r="R190" s="152">
        <f t="shared" si="42"/>
        <v>0</v>
      </c>
      <c r="S190" s="152">
        <v>0</v>
      </c>
      <c r="T190" s="153">
        <f t="shared" si="43"/>
        <v>0</v>
      </c>
      <c r="AR190" s="154" t="s">
        <v>355</v>
      </c>
      <c r="AT190" s="154" t="s">
        <v>478</v>
      </c>
      <c r="AU190" s="154" t="s">
        <v>118</v>
      </c>
      <c r="AY190" s="17" t="s">
        <v>177</v>
      </c>
      <c r="BE190" s="155">
        <f t="shared" si="44"/>
        <v>0</v>
      </c>
      <c r="BF190" s="155">
        <f t="shared" si="45"/>
        <v>0</v>
      </c>
      <c r="BG190" s="155">
        <f t="shared" si="46"/>
        <v>0</v>
      </c>
      <c r="BH190" s="155">
        <f t="shared" si="47"/>
        <v>0</v>
      </c>
      <c r="BI190" s="155">
        <f t="shared" si="48"/>
        <v>0</v>
      </c>
      <c r="BJ190" s="17" t="s">
        <v>118</v>
      </c>
      <c r="BK190" s="155">
        <f t="shared" si="49"/>
        <v>0</v>
      </c>
      <c r="BL190" s="17" t="s">
        <v>258</v>
      </c>
      <c r="BM190" s="154" t="s">
        <v>819</v>
      </c>
    </row>
    <row r="191" spans="2:65" s="1" customFormat="1" ht="24.25" customHeight="1">
      <c r="B191" s="141"/>
      <c r="C191" s="142" t="s">
        <v>522</v>
      </c>
      <c r="D191" s="142" t="s">
        <v>179</v>
      </c>
      <c r="E191" s="143" t="s">
        <v>1783</v>
      </c>
      <c r="F191" s="144" t="s">
        <v>1784</v>
      </c>
      <c r="G191" s="145" t="s">
        <v>1319</v>
      </c>
      <c r="H191" s="146">
        <v>9</v>
      </c>
      <c r="I191" s="147"/>
      <c r="J191" s="148">
        <f t="shared" si="40"/>
        <v>0</v>
      </c>
      <c r="K191" s="149"/>
      <c r="L191" s="32"/>
      <c r="M191" s="150" t="s">
        <v>1</v>
      </c>
      <c r="N191" s="151" t="s">
        <v>41</v>
      </c>
      <c r="P191" s="152">
        <f t="shared" si="41"/>
        <v>0</v>
      </c>
      <c r="Q191" s="152">
        <v>2.7E-4</v>
      </c>
      <c r="R191" s="152">
        <f t="shared" si="42"/>
        <v>2.4299999999999999E-3</v>
      </c>
      <c r="S191" s="152">
        <v>0</v>
      </c>
      <c r="T191" s="153">
        <f t="shared" si="43"/>
        <v>0</v>
      </c>
      <c r="AR191" s="154" t="s">
        <v>258</v>
      </c>
      <c r="AT191" s="154" t="s">
        <v>179</v>
      </c>
      <c r="AU191" s="154" t="s">
        <v>118</v>
      </c>
      <c r="AY191" s="17" t="s">
        <v>177</v>
      </c>
      <c r="BE191" s="155">
        <f t="shared" si="44"/>
        <v>0</v>
      </c>
      <c r="BF191" s="155">
        <f t="shared" si="45"/>
        <v>0</v>
      </c>
      <c r="BG191" s="155">
        <f t="shared" si="46"/>
        <v>0</v>
      </c>
      <c r="BH191" s="155">
        <f t="shared" si="47"/>
        <v>0</v>
      </c>
      <c r="BI191" s="155">
        <f t="shared" si="48"/>
        <v>0</v>
      </c>
      <c r="BJ191" s="17" t="s">
        <v>118</v>
      </c>
      <c r="BK191" s="155">
        <f t="shared" si="49"/>
        <v>0</v>
      </c>
      <c r="BL191" s="17" t="s">
        <v>258</v>
      </c>
      <c r="BM191" s="154" t="s">
        <v>829</v>
      </c>
    </row>
    <row r="192" spans="2:65" s="1" customFormat="1" ht="16.5" customHeight="1">
      <c r="B192" s="141"/>
      <c r="C192" s="142" t="s">
        <v>526</v>
      </c>
      <c r="D192" s="142" t="s">
        <v>179</v>
      </c>
      <c r="E192" s="143" t="s">
        <v>1785</v>
      </c>
      <c r="F192" s="144" t="s">
        <v>1786</v>
      </c>
      <c r="G192" s="145" t="s">
        <v>1319</v>
      </c>
      <c r="H192" s="146">
        <v>8</v>
      </c>
      <c r="I192" s="147"/>
      <c r="J192" s="148">
        <f t="shared" si="40"/>
        <v>0</v>
      </c>
      <c r="K192" s="149"/>
      <c r="L192" s="32"/>
      <c r="M192" s="150" t="s">
        <v>1</v>
      </c>
      <c r="N192" s="151" t="s">
        <v>41</v>
      </c>
      <c r="P192" s="152">
        <f t="shared" si="41"/>
        <v>0</v>
      </c>
      <c r="Q192" s="152">
        <v>4.6000000000000001E-4</v>
      </c>
      <c r="R192" s="152">
        <f t="shared" si="42"/>
        <v>3.6800000000000001E-3</v>
      </c>
      <c r="S192" s="152">
        <v>0</v>
      </c>
      <c r="T192" s="153">
        <f t="shared" si="43"/>
        <v>0</v>
      </c>
      <c r="AR192" s="154" t="s">
        <v>258</v>
      </c>
      <c r="AT192" s="154" t="s">
        <v>179</v>
      </c>
      <c r="AU192" s="154" t="s">
        <v>118</v>
      </c>
      <c r="AY192" s="17" t="s">
        <v>177</v>
      </c>
      <c r="BE192" s="155">
        <f t="shared" si="44"/>
        <v>0</v>
      </c>
      <c r="BF192" s="155">
        <f t="shared" si="45"/>
        <v>0</v>
      </c>
      <c r="BG192" s="155">
        <f t="shared" si="46"/>
        <v>0</v>
      </c>
      <c r="BH192" s="155">
        <f t="shared" si="47"/>
        <v>0</v>
      </c>
      <c r="BI192" s="155">
        <f t="shared" si="48"/>
        <v>0</v>
      </c>
      <c r="BJ192" s="17" t="s">
        <v>118</v>
      </c>
      <c r="BK192" s="155">
        <f t="shared" si="49"/>
        <v>0</v>
      </c>
      <c r="BL192" s="17" t="s">
        <v>258</v>
      </c>
      <c r="BM192" s="154" t="s">
        <v>839</v>
      </c>
    </row>
    <row r="193" spans="2:65" s="1" customFormat="1" ht="16.5" customHeight="1">
      <c r="B193" s="141"/>
      <c r="C193" s="142" t="s">
        <v>538</v>
      </c>
      <c r="D193" s="142" t="s">
        <v>179</v>
      </c>
      <c r="E193" s="143" t="s">
        <v>1787</v>
      </c>
      <c r="F193" s="144" t="s">
        <v>1788</v>
      </c>
      <c r="G193" s="145" t="s">
        <v>1319</v>
      </c>
      <c r="H193" s="146">
        <v>2</v>
      </c>
      <c r="I193" s="147"/>
      <c r="J193" s="148">
        <f t="shared" si="40"/>
        <v>0</v>
      </c>
      <c r="K193" s="149"/>
      <c r="L193" s="32"/>
      <c r="M193" s="150" t="s">
        <v>1</v>
      </c>
      <c r="N193" s="151" t="s">
        <v>41</v>
      </c>
      <c r="P193" s="152">
        <f t="shared" si="41"/>
        <v>0</v>
      </c>
      <c r="Q193" s="152">
        <v>7.1000000000000002E-4</v>
      </c>
      <c r="R193" s="152">
        <f t="shared" si="42"/>
        <v>1.42E-3</v>
      </c>
      <c r="S193" s="152">
        <v>0</v>
      </c>
      <c r="T193" s="153">
        <f t="shared" si="43"/>
        <v>0</v>
      </c>
      <c r="AR193" s="154" t="s">
        <v>258</v>
      </c>
      <c r="AT193" s="154" t="s">
        <v>179</v>
      </c>
      <c r="AU193" s="154" t="s">
        <v>118</v>
      </c>
      <c r="AY193" s="17" t="s">
        <v>177</v>
      </c>
      <c r="BE193" s="155">
        <f t="shared" si="44"/>
        <v>0</v>
      </c>
      <c r="BF193" s="155">
        <f t="shared" si="45"/>
        <v>0</v>
      </c>
      <c r="BG193" s="155">
        <f t="shared" si="46"/>
        <v>0</v>
      </c>
      <c r="BH193" s="155">
        <f t="shared" si="47"/>
        <v>0</v>
      </c>
      <c r="BI193" s="155">
        <f t="shared" si="48"/>
        <v>0</v>
      </c>
      <c r="BJ193" s="17" t="s">
        <v>118</v>
      </c>
      <c r="BK193" s="155">
        <f t="shared" si="49"/>
        <v>0</v>
      </c>
      <c r="BL193" s="17" t="s">
        <v>258</v>
      </c>
      <c r="BM193" s="154" t="s">
        <v>849</v>
      </c>
    </row>
    <row r="194" spans="2:65" s="1" customFormat="1" ht="16.5" customHeight="1">
      <c r="B194" s="141"/>
      <c r="C194" s="142" t="s">
        <v>543</v>
      </c>
      <c r="D194" s="142" t="s">
        <v>179</v>
      </c>
      <c r="E194" s="143" t="s">
        <v>1789</v>
      </c>
      <c r="F194" s="144" t="s">
        <v>1790</v>
      </c>
      <c r="G194" s="145" t="s">
        <v>1319</v>
      </c>
      <c r="H194" s="146">
        <v>2</v>
      </c>
      <c r="I194" s="147"/>
      <c r="J194" s="148">
        <f t="shared" si="40"/>
        <v>0</v>
      </c>
      <c r="K194" s="149"/>
      <c r="L194" s="32"/>
      <c r="M194" s="150" t="s">
        <v>1</v>
      </c>
      <c r="N194" s="151" t="s">
        <v>41</v>
      </c>
      <c r="P194" s="152">
        <f t="shared" si="41"/>
        <v>0</v>
      </c>
      <c r="Q194" s="152">
        <v>2.1000000000000001E-4</v>
      </c>
      <c r="R194" s="152">
        <f t="shared" si="42"/>
        <v>4.2000000000000002E-4</v>
      </c>
      <c r="S194" s="152">
        <v>0</v>
      </c>
      <c r="T194" s="153">
        <f t="shared" si="43"/>
        <v>0</v>
      </c>
      <c r="AR194" s="154" t="s">
        <v>258</v>
      </c>
      <c r="AT194" s="154" t="s">
        <v>179</v>
      </c>
      <c r="AU194" s="154" t="s">
        <v>118</v>
      </c>
      <c r="AY194" s="17" t="s">
        <v>177</v>
      </c>
      <c r="BE194" s="155">
        <f t="shared" si="44"/>
        <v>0</v>
      </c>
      <c r="BF194" s="155">
        <f t="shared" si="45"/>
        <v>0</v>
      </c>
      <c r="BG194" s="155">
        <f t="shared" si="46"/>
        <v>0</v>
      </c>
      <c r="BH194" s="155">
        <f t="shared" si="47"/>
        <v>0</v>
      </c>
      <c r="BI194" s="155">
        <f t="shared" si="48"/>
        <v>0</v>
      </c>
      <c r="BJ194" s="17" t="s">
        <v>118</v>
      </c>
      <c r="BK194" s="155">
        <f t="shared" si="49"/>
        <v>0</v>
      </c>
      <c r="BL194" s="17" t="s">
        <v>258</v>
      </c>
      <c r="BM194" s="154" t="s">
        <v>858</v>
      </c>
    </row>
    <row r="195" spans="2:65" s="1" customFormat="1" ht="16.5" customHeight="1">
      <c r="B195" s="141"/>
      <c r="C195" s="187" t="s">
        <v>547</v>
      </c>
      <c r="D195" s="187" t="s">
        <v>478</v>
      </c>
      <c r="E195" s="188" t="s">
        <v>1791</v>
      </c>
      <c r="F195" s="189" t="s">
        <v>1792</v>
      </c>
      <c r="G195" s="190" t="s">
        <v>1319</v>
      </c>
      <c r="H195" s="191">
        <v>2</v>
      </c>
      <c r="I195" s="192"/>
      <c r="J195" s="193">
        <f t="shared" si="40"/>
        <v>0</v>
      </c>
      <c r="K195" s="194"/>
      <c r="L195" s="195"/>
      <c r="M195" s="196" t="s">
        <v>1</v>
      </c>
      <c r="N195" s="197" t="s">
        <v>41</v>
      </c>
      <c r="P195" s="152">
        <f t="shared" si="41"/>
        <v>0</v>
      </c>
      <c r="Q195" s="152">
        <v>0</v>
      </c>
      <c r="R195" s="152">
        <f t="shared" si="42"/>
        <v>0</v>
      </c>
      <c r="S195" s="152">
        <v>0</v>
      </c>
      <c r="T195" s="153">
        <f t="shared" si="43"/>
        <v>0</v>
      </c>
      <c r="AR195" s="154" t="s">
        <v>355</v>
      </c>
      <c r="AT195" s="154" t="s">
        <v>478</v>
      </c>
      <c r="AU195" s="154" t="s">
        <v>118</v>
      </c>
      <c r="AY195" s="17" t="s">
        <v>177</v>
      </c>
      <c r="BE195" s="155">
        <f t="shared" si="44"/>
        <v>0</v>
      </c>
      <c r="BF195" s="155">
        <f t="shared" si="45"/>
        <v>0</v>
      </c>
      <c r="BG195" s="155">
        <f t="shared" si="46"/>
        <v>0</v>
      </c>
      <c r="BH195" s="155">
        <f t="shared" si="47"/>
        <v>0</v>
      </c>
      <c r="BI195" s="155">
        <f t="shared" si="48"/>
        <v>0</v>
      </c>
      <c r="BJ195" s="17" t="s">
        <v>118</v>
      </c>
      <c r="BK195" s="155">
        <f t="shared" si="49"/>
        <v>0</v>
      </c>
      <c r="BL195" s="17" t="s">
        <v>258</v>
      </c>
      <c r="BM195" s="154" t="s">
        <v>867</v>
      </c>
    </row>
    <row r="196" spans="2:65" s="1" customFormat="1" ht="21.75" customHeight="1">
      <c r="B196" s="141"/>
      <c r="C196" s="187" t="s">
        <v>555</v>
      </c>
      <c r="D196" s="187" t="s">
        <v>478</v>
      </c>
      <c r="E196" s="188" t="s">
        <v>1793</v>
      </c>
      <c r="F196" s="189" t="s">
        <v>1794</v>
      </c>
      <c r="G196" s="190" t="s">
        <v>1319</v>
      </c>
      <c r="H196" s="191">
        <v>1</v>
      </c>
      <c r="I196" s="192"/>
      <c r="J196" s="193">
        <f t="shared" si="40"/>
        <v>0</v>
      </c>
      <c r="K196" s="194"/>
      <c r="L196" s="195"/>
      <c r="M196" s="196" t="s">
        <v>1</v>
      </c>
      <c r="N196" s="197" t="s">
        <v>41</v>
      </c>
      <c r="P196" s="152">
        <f t="shared" si="41"/>
        <v>0</v>
      </c>
      <c r="Q196" s="152">
        <v>0</v>
      </c>
      <c r="R196" s="152">
        <f t="shared" si="42"/>
        <v>0</v>
      </c>
      <c r="S196" s="152">
        <v>0</v>
      </c>
      <c r="T196" s="153">
        <f t="shared" si="43"/>
        <v>0</v>
      </c>
      <c r="AR196" s="154" t="s">
        <v>355</v>
      </c>
      <c r="AT196" s="154" t="s">
        <v>478</v>
      </c>
      <c r="AU196" s="154" t="s">
        <v>118</v>
      </c>
      <c r="AY196" s="17" t="s">
        <v>177</v>
      </c>
      <c r="BE196" s="155">
        <f t="shared" si="44"/>
        <v>0</v>
      </c>
      <c r="BF196" s="155">
        <f t="shared" si="45"/>
        <v>0</v>
      </c>
      <c r="BG196" s="155">
        <f t="shared" si="46"/>
        <v>0</v>
      </c>
      <c r="BH196" s="155">
        <f t="shared" si="47"/>
        <v>0</v>
      </c>
      <c r="BI196" s="155">
        <f t="shared" si="48"/>
        <v>0</v>
      </c>
      <c r="BJ196" s="17" t="s">
        <v>118</v>
      </c>
      <c r="BK196" s="155">
        <f t="shared" si="49"/>
        <v>0</v>
      </c>
      <c r="BL196" s="17" t="s">
        <v>258</v>
      </c>
      <c r="BM196" s="154" t="s">
        <v>874</v>
      </c>
    </row>
    <row r="197" spans="2:65" s="1" customFormat="1" ht="21.75" customHeight="1">
      <c r="B197" s="141"/>
      <c r="C197" s="187" t="s">
        <v>559</v>
      </c>
      <c r="D197" s="187" t="s">
        <v>478</v>
      </c>
      <c r="E197" s="188" t="s">
        <v>1795</v>
      </c>
      <c r="F197" s="189" t="s">
        <v>1796</v>
      </c>
      <c r="G197" s="190" t="s">
        <v>1319</v>
      </c>
      <c r="H197" s="191">
        <v>1</v>
      </c>
      <c r="I197" s="192"/>
      <c r="J197" s="193">
        <f t="shared" si="40"/>
        <v>0</v>
      </c>
      <c r="K197" s="194"/>
      <c r="L197" s="195"/>
      <c r="M197" s="196" t="s">
        <v>1</v>
      </c>
      <c r="N197" s="197" t="s">
        <v>41</v>
      </c>
      <c r="P197" s="152">
        <f t="shared" si="41"/>
        <v>0</v>
      </c>
      <c r="Q197" s="152">
        <v>0</v>
      </c>
      <c r="R197" s="152">
        <f t="shared" si="42"/>
        <v>0</v>
      </c>
      <c r="S197" s="152">
        <v>0</v>
      </c>
      <c r="T197" s="153">
        <f t="shared" si="43"/>
        <v>0</v>
      </c>
      <c r="AR197" s="154" t="s">
        <v>355</v>
      </c>
      <c r="AT197" s="154" t="s">
        <v>478</v>
      </c>
      <c r="AU197" s="154" t="s">
        <v>118</v>
      </c>
      <c r="AY197" s="17" t="s">
        <v>177</v>
      </c>
      <c r="BE197" s="155">
        <f t="shared" si="44"/>
        <v>0</v>
      </c>
      <c r="BF197" s="155">
        <f t="shared" si="45"/>
        <v>0</v>
      </c>
      <c r="BG197" s="155">
        <f t="shared" si="46"/>
        <v>0</v>
      </c>
      <c r="BH197" s="155">
        <f t="shared" si="47"/>
        <v>0</v>
      </c>
      <c r="BI197" s="155">
        <f t="shared" si="48"/>
        <v>0</v>
      </c>
      <c r="BJ197" s="17" t="s">
        <v>118</v>
      </c>
      <c r="BK197" s="155">
        <f t="shared" si="49"/>
        <v>0</v>
      </c>
      <c r="BL197" s="17" t="s">
        <v>258</v>
      </c>
      <c r="BM197" s="154" t="s">
        <v>884</v>
      </c>
    </row>
    <row r="198" spans="2:65" s="1" customFormat="1" ht="16.5" customHeight="1">
      <c r="B198" s="141"/>
      <c r="C198" s="142" t="s">
        <v>563</v>
      </c>
      <c r="D198" s="142" t="s">
        <v>179</v>
      </c>
      <c r="E198" s="143" t="s">
        <v>1797</v>
      </c>
      <c r="F198" s="144" t="s">
        <v>1798</v>
      </c>
      <c r="G198" s="145" t="s">
        <v>1319</v>
      </c>
      <c r="H198" s="146">
        <v>42</v>
      </c>
      <c r="I198" s="147"/>
      <c r="J198" s="148">
        <f t="shared" si="40"/>
        <v>0</v>
      </c>
      <c r="K198" s="149"/>
      <c r="L198" s="32"/>
      <c r="M198" s="150" t="s">
        <v>1</v>
      </c>
      <c r="N198" s="151" t="s">
        <v>41</v>
      </c>
      <c r="P198" s="152">
        <f t="shared" si="41"/>
        <v>0</v>
      </c>
      <c r="Q198" s="152">
        <v>4.0000000000000003E-5</v>
      </c>
      <c r="R198" s="152">
        <f t="shared" si="42"/>
        <v>1.6800000000000001E-3</v>
      </c>
      <c r="S198" s="152">
        <v>0</v>
      </c>
      <c r="T198" s="153">
        <f t="shared" si="43"/>
        <v>0</v>
      </c>
      <c r="AR198" s="154" t="s">
        <v>258</v>
      </c>
      <c r="AT198" s="154" t="s">
        <v>179</v>
      </c>
      <c r="AU198" s="154" t="s">
        <v>118</v>
      </c>
      <c r="AY198" s="17" t="s">
        <v>177</v>
      </c>
      <c r="BE198" s="155">
        <f t="shared" si="44"/>
        <v>0</v>
      </c>
      <c r="BF198" s="155">
        <f t="shared" si="45"/>
        <v>0</v>
      </c>
      <c r="BG198" s="155">
        <f t="shared" si="46"/>
        <v>0</v>
      </c>
      <c r="BH198" s="155">
        <f t="shared" si="47"/>
        <v>0</v>
      </c>
      <c r="BI198" s="155">
        <f t="shared" si="48"/>
        <v>0</v>
      </c>
      <c r="BJ198" s="17" t="s">
        <v>118</v>
      </c>
      <c r="BK198" s="155">
        <f t="shared" si="49"/>
        <v>0</v>
      </c>
      <c r="BL198" s="17" t="s">
        <v>258</v>
      </c>
      <c r="BM198" s="154" t="s">
        <v>890</v>
      </c>
    </row>
    <row r="199" spans="2:65" s="1" customFormat="1" ht="16.5" customHeight="1">
      <c r="B199" s="141"/>
      <c r="C199" s="187" t="s">
        <v>567</v>
      </c>
      <c r="D199" s="187" t="s">
        <v>478</v>
      </c>
      <c r="E199" s="188" t="s">
        <v>1799</v>
      </c>
      <c r="F199" s="189" t="s">
        <v>1800</v>
      </c>
      <c r="G199" s="190" t="s">
        <v>1319</v>
      </c>
      <c r="H199" s="191">
        <v>2</v>
      </c>
      <c r="I199" s="192"/>
      <c r="J199" s="193">
        <f t="shared" si="40"/>
        <v>0</v>
      </c>
      <c r="K199" s="194"/>
      <c r="L199" s="195"/>
      <c r="M199" s="196" t="s">
        <v>1</v>
      </c>
      <c r="N199" s="197" t="s">
        <v>41</v>
      </c>
      <c r="P199" s="152">
        <f t="shared" si="41"/>
        <v>0</v>
      </c>
      <c r="Q199" s="152">
        <v>0</v>
      </c>
      <c r="R199" s="152">
        <f t="shared" si="42"/>
        <v>0</v>
      </c>
      <c r="S199" s="152">
        <v>0</v>
      </c>
      <c r="T199" s="153">
        <f t="shared" si="43"/>
        <v>0</v>
      </c>
      <c r="AR199" s="154" t="s">
        <v>355</v>
      </c>
      <c r="AT199" s="154" t="s">
        <v>478</v>
      </c>
      <c r="AU199" s="154" t="s">
        <v>118</v>
      </c>
      <c r="AY199" s="17" t="s">
        <v>177</v>
      </c>
      <c r="BE199" s="155">
        <f t="shared" si="44"/>
        <v>0</v>
      </c>
      <c r="BF199" s="155">
        <f t="shared" si="45"/>
        <v>0</v>
      </c>
      <c r="BG199" s="155">
        <f t="shared" si="46"/>
        <v>0</v>
      </c>
      <c r="BH199" s="155">
        <f t="shared" si="47"/>
        <v>0</v>
      </c>
      <c r="BI199" s="155">
        <f t="shared" si="48"/>
        <v>0</v>
      </c>
      <c r="BJ199" s="17" t="s">
        <v>118</v>
      </c>
      <c r="BK199" s="155">
        <f t="shared" si="49"/>
        <v>0</v>
      </c>
      <c r="BL199" s="17" t="s">
        <v>258</v>
      </c>
      <c r="BM199" s="154" t="s">
        <v>900</v>
      </c>
    </row>
    <row r="200" spans="2:65" s="1" customFormat="1" ht="16.5" customHeight="1">
      <c r="B200" s="141"/>
      <c r="C200" s="187" t="s">
        <v>572</v>
      </c>
      <c r="D200" s="187" t="s">
        <v>478</v>
      </c>
      <c r="E200" s="188" t="s">
        <v>1801</v>
      </c>
      <c r="F200" s="189" t="s">
        <v>1802</v>
      </c>
      <c r="G200" s="190" t="s">
        <v>1319</v>
      </c>
      <c r="H200" s="191">
        <v>16</v>
      </c>
      <c r="I200" s="192"/>
      <c r="J200" s="193">
        <f t="shared" si="40"/>
        <v>0</v>
      </c>
      <c r="K200" s="194"/>
      <c r="L200" s="195"/>
      <c r="M200" s="196" t="s">
        <v>1</v>
      </c>
      <c r="N200" s="197" t="s">
        <v>41</v>
      </c>
      <c r="P200" s="152">
        <f t="shared" si="41"/>
        <v>0</v>
      </c>
      <c r="Q200" s="152">
        <v>0</v>
      </c>
      <c r="R200" s="152">
        <f t="shared" si="42"/>
        <v>0</v>
      </c>
      <c r="S200" s="152">
        <v>0</v>
      </c>
      <c r="T200" s="153">
        <f t="shared" si="43"/>
        <v>0</v>
      </c>
      <c r="AR200" s="154" t="s">
        <v>355</v>
      </c>
      <c r="AT200" s="154" t="s">
        <v>478</v>
      </c>
      <c r="AU200" s="154" t="s">
        <v>118</v>
      </c>
      <c r="AY200" s="17" t="s">
        <v>177</v>
      </c>
      <c r="BE200" s="155">
        <f t="shared" si="44"/>
        <v>0</v>
      </c>
      <c r="BF200" s="155">
        <f t="shared" si="45"/>
        <v>0</v>
      </c>
      <c r="BG200" s="155">
        <f t="shared" si="46"/>
        <v>0</v>
      </c>
      <c r="BH200" s="155">
        <f t="shared" si="47"/>
        <v>0</v>
      </c>
      <c r="BI200" s="155">
        <f t="shared" si="48"/>
        <v>0</v>
      </c>
      <c r="BJ200" s="17" t="s">
        <v>118</v>
      </c>
      <c r="BK200" s="155">
        <f t="shared" si="49"/>
        <v>0</v>
      </c>
      <c r="BL200" s="17" t="s">
        <v>258</v>
      </c>
      <c r="BM200" s="154" t="s">
        <v>909</v>
      </c>
    </row>
    <row r="201" spans="2:65" s="1" customFormat="1" ht="16.5" customHeight="1">
      <c r="B201" s="141"/>
      <c r="C201" s="187" t="s">
        <v>577</v>
      </c>
      <c r="D201" s="187" t="s">
        <v>478</v>
      </c>
      <c r="E201" s="188" t="s">
        <v>1803</v>
      </c>
      <c r="F201" s="189" t="s">
        <v>1804</v>
      </c>
      <c r="G201" s="190" t="s">
        <v>1319</v>
      </c>
      <c r="H201" s="191">
        <v>6</v>
      </c>
      <c r="I201" s="192"/>
      <c r="J201" s="193">
        <f t="shared" si="40"/>
        <v>0</v>
      </c>
      <c r="K201" s="194"/>
      <c r="L201" s="195"/>
      <c r="M201" s="196" t="s">
        <v>1</v>
      </c>
      <c r="N201" s="197" t="s">
        <v>41</v>
      </c>
      <c r="P201" s="152">
        <f t="shared" si="41"/>
        <v>0</v>
      </c>
      <c r="Q201" s="152">
        <v>0</v>
      </c>
      <c r="R201" s="152">
        <f t="shared" si="42"/>
        <v>0</v>
      </c>
      <c r="S201" s="152">
        <v>0</v>
      </c>
      <c r="T201" s="153">
        <f t="shared" si="43"/>
        <v>0</v>
      </c>
      <c r="AR201" s="154" t="s">
        <v>355</v>
      </c>
      <c r="AT201" s="154" t="s">
        <v>478</v>
      </c>
      <c r="AU201" s="154" t="s">
        <v>118</v>
      </c>
      <c r="AY201" s="17" t="s">
        <v>177</v>
      </c>
      <c r="BE201" s="155">
        <f t="shared" si="44"/>
        <v>0</v>
      </c>
      <c r="BF201" s="155">
        <f t="shared" si="45"/>
        <v>0</v>
      </c>
      <c r="BG201" s="155">
        <f t="shared" si="46"/>
        <v>0</v>
      </c>
      <c r="BH201" s="155">
        <f t="shared" si="47"/>
        <v>0</v>
      </c>
      <c r="BI201" s="155">
        <f t="shared" si="48"/>
        <v>0</v>
      </c>
      <c r="BJ201" s="17" t="s">
        <v>118</v>
      </c>
      <c r="BK201" s="155">
        <f t="shared" si="49"/>
        <v>0</v>
      </c>
      <c r="BL201" s="17" t="s">
        <v>258</v>
      </c>
      <c r="BM201" s="154" t="s">
        <v>917</v>
      </c>
    </row>
    <row r="202" spans="2:65" s="1" customFormat="1" ht="16.5" customHeight="1">
      <c r="B202" s="141"/>
      <c r="C202" s="187" t="s">
        <v>582</v>
      </c>
      <c r="D202" s="187" t="s">
        <v>478</v>
      </c>
      <c r="E202" s="188" t="s">
        <v>1805</v>
      </c>
      <c r="F202" s="189" t="s">
        <v>1806</v>
      </c>
      <c r="G202" s="190" t="s">
        <v>1319</v>
      </c>
      <c r="H202" s="191">
        <v>4</v>
      </c>
      <c r="I202" s="192"/>
      <c r="J202" s="193">
        <f t="shared" si="40"/>
        <v>0</v>
      </c>
      <c r="K202" s="194"/>
      <c r="L202" s="195"/>
      <c r="M202" s="196" t="s">
        <v>1</v>
      </c>
      <c r="N202" s="197" t="s">
        <v>41</v>
      </c>
      <c r="P202" s="152">
        <f t="shared" si="41"/>
        <v>0</v>
      </c>
      <c r="Q202" s="152">
        <v>0</v>
      </c>
      <c r="R202" s="152">
        <f t="shared" si="42"/>
        <v>0</v>
      </c>
      <c r="S202" s="152">
        <v>0</v>
      </c>
      <c r="T202" s="153">
        <f t="shared" si="43"/>
        <v>0</v>
      </c>
      <c r="AR202" s="154" t="s">
        <v>355</v>
      </c>
      <c r="AT202" s="154" t="s">
        <v>478</v>
      </c>
      <c r="AU202" s="154" t="s">
        <v>118</v>
      </c>
      <c r="AY202" s="17" t="s">
        <v>177</v>
      </c>
      <c r="BE202" s="155">
        <f t="shared" si="44"/>
        <v>0</v>
      </c>
      <c r="BF202" s="155">
        <f t="shared" si="45"/>
        <v>0</v>
      </c>
      <c r="BG202" s="155">
        <f t="shared" si="46"/>
        <v>0</v>
      </c>
      <c r="BH202" s="155">
        <f t="shared" si="47"/>
        <v>0</v>
      </c>
      <c r="BI202" s="155">
        <f t="shared" si="48"/>
        <v>0</v>
      </c>
      <c r="BJ202" s="17" t="s">
        <v>118</v>
      </c>
      <c r="BK202" s="155">
        <f t="shared" si="49"/>
        <v>0</v>
      </c>
      <c r="BL202" s="17" t="s">
        <v>258</v>
      </c>
      <c r="BM202" s="154" t="s">
        <v>925</v>
      </c>
    </row>
    <row r="203" spans="2:65" s="1" customFormat="1" ht="16.5" customHeight="1">
      <c r="B203" s="141"/>
      <c r="C203" s="187" t="s">
        <v>589</v>
      </c>
      <c r="D203" s="187" t="s">
        <v>478</v>
      </c>
      <c r="E203" s="188" t="s">
        <v>1807</v>
      </c>
      <c r="F203" s="189" t="s">
        <v>1808</v>
      </c>
      <c r="G203" s="190" t="s">
        <v>1319</v>
      </c>
      <c r="H203" s="191">
        <v>1</v>
      </c>
      <c r="I203" s="192"/>
      <c r="J203" s="193">
        <f t="shared" si="40"/>
        <v>0</v>
      </c>
      <c r="K203" s="194"/>
      <c r="L203" s="195"/>
      <c r="M203" s="196" t="s">
        <v>1</v>
      </c>
      <c r="N203" s="197" t="s">
        <v>41</v>
      </c>
      <c r="P203" s="152">
        <f t="shared" si="41"/>
        <v>0</v>
      </c>
      <c r="Q203" s="152">
        <v>0</v>
      </c>
      <c r="R203" s="152">
        <f t="shared" si="42"/>
        <v>0</v>
      </c>
      <c r="S203" s="152">
        <v>0</v>
      </c>
      <c r="T203" s="153">
        <f t="shared" si="43"/>
        <v>0</v>
      </c>
      <c r="AR203" s="154" t="s">
        <v>355</v>
      </c>
      <c r="AT203" s="154" t="s">
        <v>478</v>
      </c>
      <c r="AU203" s="154" t="s">
        <v>118</v>
      </c>
      <c r="AY203" s="17" t="s">
        <v>177</v>
      </c>
      <c r="BE203" s="155">
        <f t="shared" si="44"/>
        <v>0</v>
      </c>
      <c r="BF203" s="155">
        <f t="shared" si="45"/>
        <v>0</v>
      </c>
      <c r="BG203" s="155">
        <f t="shared" si="46"/>
        <v>0</v>
      </c>
      <c r="BH203" s="155">
        <f t="shared" si="47"/>
        <v>0</v>
      </c>
      <c r="BI203" s="155">
        <f t="shared" si="48"/>
        <v>0</v>
      </c>
      <c r="BJ203" s="17" t="s">
        <v>118</v>
      </c>
      <c r="BK203" s="155">
        <f t="shared" si="49"/>
        <v>0</v>
      </c>
      <c r="BL203" s="17" t="s">
        <v>258</v>
      </c>
      <c r="BM203" s="154" t="s">
        <v>935</v>
      </c>
    </row>
    <row r="204" spans="2:65" s="1" customFormat="1" ht="16.5" customHeight="1">
      <c r="B204" s="141"/>
      <c r="C204" s="187" t="s">
        <v>593</v>
      </c>
      <c r="D204" s="187" t="s">
        <v>478</v>
      </c>
      <c r="E204" s="188" t="s">
        <v>1809</v>
      </c>
      <c r="F204" s="189" t="s">
        <v>1810</v>
      </c>
      <c r="G204" s="190" t="s">
        <v>1319</v>
      </c>
      <c r="H204" s="191">
        <v>6</v>
      </c>
      <c r="I204" s="192"/>
      <c r="J204" s="193">
        <f t="shared" si="40"/>
        <v>0</v>
      </c>
      <c r="K204" s="194"/>
      <c r="L204" s="195"/>
      <c r="M204" s="196" t="s">
        <v>1</v>
      </c>
      <c r="N204" s="197" t="s">
        <v>41</v>
      </c>
      <c r="P204" s="152">
        <f t="shared" si="41"/>
        <v>0</v>
      </c>
      <c r="Q204" s="152">
        <v>0</v>
      </c>
      <c r="R204" s="152">
        <f t="shared" si="42"/>
        <v>0</v>
      </c>
      <c r="S204" s="152">
        <v>0</v>
      </c>
      <c r="T204" s="153">
        <f t="shared" si="43"/>
        <v>0</v>
      </c>
      <c r="AR204" s="154" t="s">
        <v>355</v>
      </c>
      <c r="AT204" s="154" t="s">
        <v>478</v>
      </c>
      <c r="AU204" s="154" t="s">
        <v>118</v>
      </c>
      <c r="AY204" s="17" t="s">
        <v>177</v>
      </c>
      <c r="BE204" s="155">
        <f t="shared" si="44"/>
        <v>0</v>
      </c>
      <c r="BF204" s="155">
        <f t="shared" si="45"/>
        <v>0</v>
      </c>
      <c r="BG204" s="155">
        <f t="shared" si="46"/>
        <v>0</v>
      </c>
      <c r="BH204" s="155">
        <f t="shared" si="47"/>
        <v>0</v>
      </c>
      <c r="BI204" s="155">
        <f t="shared" si="48"/>
        <v>0</v>
      </c>
      <c r="BJ204" s="17" t="s">
        <v>118</v>
      </c>
      <c r="BK204" s="155">
        <f t="shared" si="49"/>
        <v>0</v>
      </c>
      <c r="BL204" s="17" t="s">
        <v>258</v>
      </c>
      <c r="BM204" s="154" t="s">
        <v>944</v>
      </c>
    </row>
    <row r="205" spans="2:65" s="1" customFormat="1" ht="16.5" customHeight="1">
      <c r="B205" s="141"/>
      <c r="C205" s="187" t="s">
        <v>597</v>
      </c>
      <c r="D205" s="187" t="s">
        <v>478</v>
      </c>
      <c r="E205" s="188" t="s">
        <v>1455</v>
      </c>
      <c r="F205" s="189" t="s">
        <v>1456</v>
      </c>
      <c r="G205" s="190" t="s">
        <v>1319</v>
      </c>
      <c r="H205" s="191">
        <v>1</v>
      </c>
      <c r="I205" s="192"/>
      <c r="J205" s="193">
        <f t="shared" si="40"/>
        <v>0</v>
      </c>
      <c r="K205" s="194"/>
      <c r="L205" s="195"/>
      <c r="M205" s="196" t="s">
        <v>1</v>
      </c>
      <c r="N205" s="197" t="s">
        <v>41</v>
      </c>
      <c r="P205" s="152">
        <f t="shared" si="41"/>
        <v>0</v>
      </c>
      <c r="Q205" s="152">
        <v>0</v>
      </c>
      <c r="R205" s="152">
        <f t="shared" si="42"/>
        <v>0</v>
      </c>
      <c r="S205" s="152">
        <v>0</v>
      </c>
      <c r="T205" s="153">
        <f t="shared" si="43"/>
        <v>0</v>
      </c>
      <c r="AR205" s="154" t="s">
        <v>355</v>
      </c>
      <c r="AT205" s="154" t="s">
        <v>478</v>
      </c>
      <c r="AU205" s="154" t="s">
        <v>118</v>
      </c>
      <c r="AY205" s="17" t="s">
        <v>177</v>
      </c>
      <c r="BE205" s="155">
        <f t="shared" si="44"/>
        <v>0</v>
      </c>
      <c r="BF205" s="155">
        <f t="shared" si="45"/>
        <v>0</v>
      </c>
      <c r="BG205" s="155">
        <f t="shared" si="46"/>
        <v>0</v>
      </c>
      <c r="BH205" s="155">
        <f t="shared" si="47"/>
        <v>0</v>
      </c>
      <c r="BI205" s="155">
        <f t="shared" si="48"/>
        <v>0</v>
      </c>
      <c r="BJ205" s="17" t="s">
        <v>118</v>
      </c>
      <c r="BK205" s="155">
        <f t="shared" si="49"/>
        <v>0</v>
      </c>
      <c r="BL205" s="17" t="s">
        <v>258</v>
      </c>
      <c r="BM205" s="154" t="s">
        <v>953</v>
      </c>
    </row>
    <row r="206" spans="2:65" s="1" customFormat="1" ht="16.5" customHeight="1">
      <c r="B206" s="141"/>
      <c r="C206" s="187" t="s">
        <v>601</v>
      </c>
      <c r="D206" s="187" t="s">
        <v>478</v>
      </c>
      <c r="E206" s="188" t="s">
        <v>1811</v>
      </c>
      <c r="F206" s="189" t="s">
        <v>1812</v>
      </c>
      <c r="G206" s="190" t="s">
        <v>1319</v>
      </c>
      <c r="H206" s="191">
        <v>1</v>
      </c>
      <c r="I206" s="192"/>
      <c r="J206" s="193">
        <f t="shared" si="40"/>
        <v>0</v>
      </c>
      <c r="K206" s="194"/>
      <c r="L206" s="195"/>
      <c r="M206" s="196" t="s">
        <v>1</v>
      </c>
      <c r="N206" s="197" t="s">
        <v>41</v>
      </c>
      <c r="P206" s="152">
        <f t="shared" si="41"/>
        <v>0</v>
      </c>
      <c r="Q206" s="152">
        <v>0</v>
      </c>
      <c r="R206" s="152">
        <f t="shared" si="42"/>
        <v>0</v>
      </c>
      <c r="S206" s="152">
        <v>0</v>
      </c>
      <c r="T206" s="153">
        <f t="shared" si="43"/>
        <v>0</v>
      </c>
      <c r="AR206" s="154" t="s">
        <v>355</v>
      </c>
      <c r="AT206" s="154" t="s">
        <v>478</v>
      </c>
      <c r="AU206" s="154" t="s">
        <v>118</v>
      </c>
      <c r="AY206" s="17" t="s">
        <v>177</v>
      </c>
      <c r="BE206" s="155">
        <f t="shared" si="44"/>
        <v>0</v>
      </c>
      <c r="BF206" s="155">
        <f t="shared" si="45"/>
        <v>0</v>
      </c>
      <c r="BG206" s="155">
        <f t="shared" si="46"/>
        <v>0</v>
      </c>
      <c r="BH206" s="155">
        <f t="shared" si="47"/>
        <v>0</v>
      </c>
      <c r="BI206" s="155">
        <f t="shared" si="48"/>
        <v>0</v>
      </c>
      <c r="BJ206" s="17" t="s">
        <v>118</v>
      </c>
      <c r="BK206" s="155">
        <f t="shared" si="49"/>
        <v>0</v>
      </c>
      <c r="BL206" s="17" t="s">
        <v>258</v>
      </c>
      <c r="BM206" s="154" t="s">
        <v>963</v>
      </c>
    </row>
    <row r="207" spans="2:65" s="1" customFormat="1" ht="16.5" customHeight="1">
      <c r="B207" s="141"/>
      <c r="C207" s="187" t="s">
        <v>605</v>
      </c>
      <c r="D207" s="187" t="s">
        <v>478</v>
      </c>
      <c r="E207" s="188" t="s">
        <v>1813</v>
      </c>
      <c r="F207" s="189" t="s">
        <v>1814</v>
      </c>
      <c r="G207" s="190" t="s">
        <v>1319</v>
      </c>
      <c r="H207" s="191">
        <v>1</v>
      </c>
      <c r="I207" s="192"/>
      <c r="J207" s="193">
        <f t="shared" si="40"/>
        <v>0</v>
      </c>
      <c r="K207" s="194"/>
      <c r="L207" s="195"/>
      <c r="M207" s="196" t="s">
        <v>1</v>
      </c>
      <c r="N207" s="197" t="s">
        <v>41</v>
      </c>
      <c r="P207" s="152">
        <f t="shared" si="41"/>
        <v>0</v>
      </c>
      <c r="Q207" s="152">
        <v>0</v>
      </c>
      <c r="R207" s="152">
        <f t="shared" si="42"/>
        <v>0</v>
      </c>
      <c r="S207" s="152">
        <v>0</v>
      </c>
      <c r="T207" s="153">
        <f t="shared" si="43"/>
        <v>0</v>
      </c>
      <c r="AR207" s="154" t="s">
        <v>355</v>
      </c>
      <c r="AT207" s="154" t="s">
        <v>478</v>
      </c>
      <c r="AU207" s="154" t="s">
        <v>118</v>
      </c>
      <c r="AY207" s="17" t="s">
        <v>177</v>
      </c>
      <c r="BE207" s="155">
        <f t="shared" si="44"/>
        <v>0</v>
      </c>
      <c r="BF207" s="155">
        <f t="shared" si="45"/>
        <v>0</v>
      </c>
      <c r="BG207" s="155">
        <f t="shared" si="46"/>
        <v>0</v>
      </c>
      <c r="BH207" s="155">
        <f t="shared" si="47"/>
        <v>0</v>
      </c>
      <c r="BI207" s="155">
        <f t="shared" si="48"/>
        <v>0</v>
      </c>
      <c r="BJ207" s="17" t="s">
        <v>118</v>
      </c>
      <c r="BK207" s="155">
        <f t="shared" si="49"/>
        <v>0</v>
      </c>
      <c r="BL207" s="17" t="s">
        <v>258</v>
      </c>
      <c r="BM207" s="154" t="s">
        <v>975</v>
      </c>
    </row>
    <row r="208" spans="2:65" s="1" customFormat="1" ht="16.5" customHeight="1">
      <c r="B208" s="141"/>
      <c r="C208" s="187" t="s">
        <v>611</v>
      </c>
      <c r="D208" s="187" t="s">
        <v>478</v>
      </c>
      <c r="E208" s="188" t="s">
        <v>1815</v>
      </c>
      <c r="F208" s="189" t="s">
        <v>1816</v>
      </c>
      <c r="G208" s="190" t="s">
        <v>1319</v>
      </c>
      <c r="H208" s="191">
        <v>2</v>
      </c>
      <c r="I208" s="192"/>
      <c r="J208" s="193">
        <f t="shared" si="40"/>
        <v>0</v>
      </c>
      <c r="K208" s="194"/>
      <c r="L208" s="195"/>
      <c r="M208" s="196" t="s">
        <v>1</v>
      </c>
      <c r="N208" s="197" t="s">
        <v>41</v>
      </c>
      <c r="P208" s="152">
        <f t="shared" si="41"/>
        <v>0</v>
      </c>
      <c r="Q208" s="152">
        <v>0</v>
      </c>
      <c r="R208" s="152">
        <f t="shared" si="42"/>
        <v>0</v>
      </c>
      <c r="S208" s="152">
        <v>0</v>
      </c>
      <c r="T208" s="153">
        <f t="shared" si="43"/>
        <v>0</v>
      </c>
      <c r="AR208" s="154" t="s">
        <v>355</v>
      </c>
      <c r="AT208" s="154" t="s">
        <v>478</v>
      </c>
      <c r="AU208" s="154" t="s">
        <v>118</v>
      </c>
      <c r="AY208" s="17" t="s">
        <v>177</v>
      </c>
      <c r="BE208" s="155">
        <f t="shared" si="44"/>
        <v>0</v>
      </c>
      <c r="BF208" s="155">
        <f t="shared" si="45"/>
        <v>0</v>
      </c>
      <c r="BG208" s="155">
        <f t="shared" si="46"/>
        <v>0</v>
      </c>
      <c r="BH208" s="155">
        <f t="shared" si="47"/>
        <v>0</v>
      </c>
      <c r="BI208" s="155">
        <f t="shared" si="48"/>
        <v>0</v>
      </c>
      <c r="BJ208" s="17" t="s">
        <v>118</v>
      </c>
      <c r="BK208" s="155">
        <f t="shared" si="49"/>
        <v>0</v>
      </c>
      <c r="BL208" s="17" t="s">
        <v>258</v>
      </c>
      <c r="BM208" s="154" t="s">
        <v>985</v>
      </c>
    </row>
    <row r="209" spans="2:65" s="1" customFormat="1" ht="16.5" customHeight="1">
      <c r="B209" s="141"/>
      <c r="C209" s="187" t="s">
        <v>615</v>
      </c>
      <c r="D209" s="187" t="s">
        <v>478</v>
      </c>
      <c r="E209" s="188" t="s">
        <v>1817</v>
      </c>
      <c r="F209" s="189" t="s">
        <v>1818</v>
      </c>
      <c r="G209" s="190" t="s">
        <v>1319</v>
      </c>
      <c r="H209" s="191">
        <v>1</v>
      </c>
      <c r="I209" s="192"/>
      <c r="J209" s="193">
        <f t="shared" si="40"/>
        <v>0</v>
      </c>
      <c r="K209" s="194"/>
      <c r="L209" s="195"/>
      <c r="M209" s="196" t="s">
        <v>1</v>
      </c>
      <c r="N209" s="197" t="s">
        <v>41</v>
      </c>
      <c r="P209" s="152">
        <f t="shared" si="41"/>
        <v>0</v>
      </c>
      <c r="Q209" s="152">
        <v>0</v>
      </c>
      <c r="R209" s="152">
        <f t="shared" si="42"/>
        <v>0</v>
      </c>
      <c r="S209" s="152">
        <v>0</v>
      </c>
      <c r="T209" s="153">
        <f t="shared" si="43"/>
        <v>0</v>
      </c>
      <c r="AR209" s="154" t="s">
        <v>355</v>
      </c>
      <c r="AT209" s="154" t="s">
        <v>478</v>
      </c>
      <c r="AU209" s="154" t="s">
        <v>118</v>
      </c>
      <c r="AY209" s="17" t="s">
        <v>177</v>
      </c>
      <c r="BE209" s="155">
        <f t="shared" si="44"/>
        <v>0</v>
      </c>
      <c r="BF209" s="155">
        <f t="shared" si="45"/>
        <v>0</v>
      </c>
      <c r="BG209" s="155">
        <f t="shared" si="46"/>
        <v>0</v>
      </c>
      <c r="BH209" s="155">
        <f t="shared" si="47"/>
        <v>0</v>
      </c>
      <c r="BI209" s="155">
        <f t="shared" si="48"/>
        <v>0</v>
      </c>
      <c r="BJ209" s="17" t="s">
        <v>118</v>
      </c>
      <c r="BK209" s="155">
        <f t="shared" si="49"/>
        <v>0</v>
      </c>
      <c r="BL209" s="17" t="s">
        <v>258</v>
      </c>
      <c r="BM209" s="154" t="s">
        <v>996</v>
      </c>
    </row>
    <row r="210" spans="2:65" s="1" customFormat="1" ht="16.5" customHeight="1">
      <c r="B210" s="141"/>
      <c r="C210" s="187" t="s">
        <v>619</v>
      </c>
      <c r="D210" s="187" t="s">
        <v>478</v>
      </c>
      <c r="E210" s="188" t="s">
        <v>1819</v>
      </c>
      <c r="F210" s="189" t="s">
        <v>1820</v>
      </c>
      <c r="G210" s="190" t="s">
        <v>1319</v>
      </c>
      <c r="H210" s="191">
        <v>1</v>
      </c>
      <c r="I210" s="192"/>
      <c r="J210" s="193">
        <f t="shared" si="40"/>
        <v>0</v>
      </c>
      <c r="K210" s="194"/>
      <c r="L210" s="195"/>
      <c r="M210" s="196" t="s">
        <v>1</v>
      </c>
      <c r="N210" s="197" t="s">
        <v>41</v>
      </c>
      <c r="P210" s="152">
        <f t="shared" si="41"/>
        <v>0</v>
      </c>
      <c r="Q210" s="152">
        <v>0</v>
      </c>
      <c r="R210" s="152">
        <f t="shared" si="42"/>
        <v>0</v>
      </c>
      <c r="S210" s="152">
        <v>0</v>
      </c>
      <c r="T210" s="153">
        <f t="shared" si="43"/>
        <v>0</v>
      </c>
      <c r="AR210" s="154" t="s">
        <v>355</v>
      </c>
      <c r="AT210" s="154" t="s">
        <v>478</v>
      </c>
      <c r="AU210" s="154" t="s">
        <v>118</v>
      </c>
      <c r="AY210" s="17" t="s">
        <v>177</v>
      </c>
      <c r="BE210" s="155">
        <f t="shared" si="44"/>
        <v>0</v>
      </c>
      <c r="BF210" s="155">
        <f t="shared" si="45"/>
        <v>0</v>
      </c>
      <c r="BG210" s="155">
        <f t="shared" si="46"/>
        <v>0</v>
      </c>
      <c r="BH210" s="155">
        <f t="shared" si="47"/>
        <v>0</v>
      </c>
      <c r="BI210" s="155">
        <f t="shared" si="48"/>
        <v>0</v>
      </c>
      <c r="BJ210" s="17" t="s">
        <v>118</v>
      </c>
      <c r="BK210" s="155">
        <f t="shared" si="49"/>
        <v>0</v>
      </c>
      <c r="BL210" s="17" t="s">
        <v>258</v>
      </c>
      <c r="BM210" s="154" t="s">
        <v>1005</v>
      </c>
    </row>
    <row r="211" spans="2:65" s="1" customFormat="1" ht="16.5" customHeight="1">
      <c r="B211" s="141"/>
      <c r="C211" s="142" t="s">
        <v>623</v>
      </c>
      <c r="D211" s="142" t="s">
        <v>179</v>
      </c>
      <c r="E211" s="143" t="s">
        <v>1821</v>
      </c>
      <c r="F211" s="144" t="s">
        <v>1822</v>
      </c>
      <c r="G211" s="145" t="s">
        <v>1319</v>
      </c>
      <c r="H211" s="146">
        <v>1</v>
      </c>
      <c r="I211" s="147"/>
      <c r="J211" s="148">
        <f t="shared" si="40"/>
        <v>0</v>
      </c>
      <c r="K211" s="149"/>
      <c r="L211" s="32"/>
      <c r="M211" s="150" t="s">
        <v>1</v>
      </c>
      <c r="N211" s="151" t="s">
        <v>41</v>
      </c>
      <c r="P211" s="152">
        <f t="shared" si="41"/>
        <v>0</v>
      </c>
      <c r="Q211" s="152">
        <v>0</v>
      </c>
      <c r="R211" s="152">
        <f t="shared" si="42"/>
        <v>0</v>
      </c>
      <c r="S211" s="152">
        <v>0</v>
      </c>
      <c r="T211" s="153">
        <f t="shared" si="43"/>
        <v>0</v>
      </c>
      <c r="AR211" s="154" t="s">
        <v>258</v>
      </c>
      <c r="AT211" s="154" t="s">
        <v>179</v>
      </c>
      <c r="AU211" s="154" t="s">
        <v>118</v>
      </c>
      <c r="AY211" s="17" t="s">
        <v>177</v>
      </c>
      <c r="BE211" s="155">
        <f t="shared" si="44"/>
        <v>0</v>
      </c>
      <c r="BF211" s="155">
        <f t="shared" si="45"/>
        <v>0</v>
      </c>
      <c r="BG211" s="155">
        <f t="shared" si="46"/>
        <v>0</v>
      </c>
      <c r="BH211" s="155">
        <f t="shared" si="47"/>
        <v>0</v>
      </c>
      <c r="BI211" s="155">
        <f t="shared" si="48"/>
        <v>0</v>
      </c>
      <c r="BJ211" s="17" t="s">
        <v>118</v>
      </c>
      <c r="BK211" s="155">
        <f t="shared" si="49"/>
        <v>0</v>
      </c>
      <c r="BL211" s="17" t="s">
        <v>258</v>
      </c>
      <c r="BM211" s="154" t="s">
        <v>1017</v>
      </c>
    </row>
    <row r="212" spans="2:65" s="1" customFormat="1" ht="21.75" customHeight="1">
      <c r="B212" s="141"/>
      <c r="C212" s="187" t="s">
        <v>628</v>
      </c>
      <c r="D212" s="187" t="s">
        <v>478</v>
      </c>
      <c r="E212" s="188" t="s">
        <v>1823</v>
      </c>
      <c r="F212" s="189" t="s">
        <v>1824</v>
      </c>
      <c r="G212" s="190" t="s">
        <v>1319</v>
      </c>
      <c r="H212" s="191">
        <v>1</v>
      </c>
      <c r="I212" s="192"/>
      <c r="J212" s="193">
        <f t="shared" si="40"/>
        <v>0</v>
      </c>
      <c r="K212" s="194"/>
      <c r="L212" s="195"/>
      <c r="M212" s="196" t="s">
        <v>1</v>
      </c>
      <c r="N212" s="197" t="s">
        <v>41</v>
      </c>
      <c r="P212" s="152">
        <f t="shared" si="41"/>
        <v>0</v>
      </c>
      <c r="Q212" s="152">
        <v>9.6000000000000002E-2</v>
      </c>
      <c r="R212" s="152">
        <f t="shared" si="42"/>
        <v>9.6000000000000002E-2</v>
      </c>
      <c r="S212" s="152">
        <v>0</v>
      </c>
      <c r="T212" s="153">
        <f t="shared" si="43"/>
        <v>0</v>
      </c>
      <c r="AR212" s="154" t="s">
        <v>355</v>
      </c>
      <c r="AT212" s="154" t="s">
        <v>478</v>
      </c>
      <c r="AU212" s="154" t="s">
        <v>118</v>
      </c>
      <c r="AY212" s="17" t="s">
        <v>177</v>
      </c>
      <c r="BE212" s="155">
        <f t="shared" si="44"/>
        <v>0</v>
      </c>
      <c r="BF212" s="155">
        <f t="shared" si="45"/>
        <v>0</v>
      </c>
      <c r="BG212" s="155">
        <f t="shared" si="46"/>
        <v>0</v>
      </c>
      <c r="BH212" s="155">
        <f t="shared" si="47"/>
        <v>0</v>
      </c>
      <c r="BI212" s="155">
        <f t="shared" si="48"/>
        <v>0</v>
      </c>
      <c r="BJ212" s="17" t="s">
        <v>118</v>
      </c>
      <c r="BK212" s="155">
        <f t="shared" si="49"/>
        <v>0</v>
      </c>
      <c r="BL212" s="17" t="s">
        <v>258</v>
      </c>
      <c r="BM212" s="154" t="s">
        <v>1027</v>
      </c>
    </row>
    <row r="213" spans="2:65" s="1" customFormat="1" ht="24.25" customHeight="1">
      <c r="B213" s="141"/>
      <c r="C213" s="142" t="s">
        <v>633</v>
      </c>
      <c r="D213" s="142" t="s">
        <v>179</v>
      </c>
      <c r="E213" s="143" t="s">
        <v>1825</v>
      </c>
      <c r="F213" s="144" t="s">
        <v>1826</v>
      </c>
      <c r="G213" s="145" t="s">
        <v>1319</v>
      </c>
      <c r="H213" s="146">
        <v>8</v>
      </c>
      <c r="I213" s="147"/>
      <c r="J213" s="148">
        <f t="shared" si="40"/>
        <v>0</v>
      </c>
      <c r="K213" s="149"/>
      <c r="L213" s="32"/>
      <c r="M213" s="150" t="s">
        <v>1</v>
      </c>
      <c r="N213" s="151" t="s">
        <v>41</v>
      </c>
      <c r="P213" s="152">
        <f t="shared" si="41"/>
        <v>0</v>
      </c>
      <c r="Q213" s="152">
        <v>6.4000000000000005E-4</v>
      </c>
      <c r="R213" s="152">
        <f t="shared" si="42"/>
        <v>5.1200000000000004E-3</v>
      </c>
      <c r="S213" s="152">
        <v>0</v>
      </c>
      <c r="T213" s="153">
        <f t="shared" si="43"/>
        <v>0</v>
      </c>
      <c r="AR213" s="154" t="s">
        <v>258</v>
      </c>
      <c r="AT213" s="154" t="s">
        <v>179</v>
      </c>
      <c r="AU213" s="154" t="s">
        <v>118</v>
      </c>
      <c r="AY213" s="17" t="s">
        <v>177</v>
      </c>
      <c r="BE213" s="155">
        <f t="shared" si="44"/>
        <v>0</v>
      </c>
      <c r="BF213" s="155">
        <f t="shared" si="45"/>
        <v>0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7" t="s">
        <v>118</v>
      </c>
      <c r="BK213" s="155">
        <f t="shared" si="49"/>
        <v>0</v>
      </c>
      <c r="BL213" s="17" t="s">
        <v>258</v>
      </c>
      <c r="BM213" s="154" t="s">
        <v>1037</v>
      </c>
    </row>
    <row r="214" spans="2:65" s="1" customFormat="1" ht="24.25" customHeight="1">
      <c r="B214" s="141"/>
      <c r="C214" s="142" t="s">
        <v>639</v>
      </c>
      <c r="D214" s="142" t="s">
        <v>179</v>
      </c>
      <c r="E214" s="143" t="s">
        <v>1827</v>
      </c>
      <c r="F214" s="144" t="s">
        <v>1602</v>
      </c>
      <c r="G214" s="145" t="s">
        <v>1319</v>
      </c>
      <c r="H214" s="146">
        <v>10</v>
      </c>
      <c r="I214" s="147"/>
      <c r="J214" s="148">
        <f t="shared" si="40"/>
        <v>0</v>
      </c>
      <c r="K214" s="149"/>
      <c r="L214" s="32"/>
      <c r="M214" s="150" t="s">
        <v>1</v>
      </c>
      <c r="N214" s="151" t="s">
        <v>41</v>
      </c>
      <c r="P214" s="152">
        <f t="shared" si="41"/>
        <v>0</v>
      </c>
      <c r="Q214" s="152">
        <v>2.5200000000000001E-3</v>
      </c>
      <c r="R214" s="152">
        <f t="shared" si="42"/>
        <v>2.52E-2</v>
      </c>
      <c r="S214" s="152">
        <v>0</v>
      </c>
      <c r="T214" s="153">
        <f t="shared" si="43"/>
        <v>0</v>
      </c>
      <c r="AR214" s="154" t="s">
        <v>258</v>
      </c>
      <c r="AT214" s="154" t="s">
        <v>179</v>
      </c>
      <c r="AU214" s="154" t="s">
        <v>118</v>
      </c>
      <c r="AY214" s="17" t="s">
        <v>177</v>
      </c>
      <c r="BE214" s="155">
        <f t="shared" si="44"/>
        <v>0</v>
      </c>
      <c r="BF214" s="155">
        <f t="shared" si="45"/>
        <v>0</v>
      </c>
      <c r="BG214" s="155">
        <f t="shared" si="46"/>
        <v>0</v>
      </c>
      <c r="BH214" s="155">
        <f t="shared" si="47"/>
        <v>0</v>
      </c>
      <c r="BI214" s="155">
        <f t="shared" si="48"/>
        <v>0</v>
      </c>
      <c r="BJ214" s="17" t="s">
        <v>118</v>
      </c>
      <c r="BK214" s="155">
        <f t="shared" si="49"/>
        <v>0</v>
      </c>
      <c r="BL214" s="17" t="s">
        <v>258</v>
      </c>
      <c r="BM214" s="154" t="s">
        <v>1046</v>
      </c>
    </row>
    <row r="215" spans="2:65" s="1" customFormat="1" ht="24.25" customHeight="1">
      <c r="B215" s="141"/>
      <c r="C215" s="142" t="s">
        <v>643</v>
      </c>
      <c r="D215" s="142" t="s">
        <v>179</v>
      </c>
      <c r="E215" s="143" t="s">
        <v>1828</v>
      </c>
      <c r="F215" s="144" t="s">
        <v>1829</v>
      </c>
      <c r="G215" s="145" t="s">
        <v>1319</v>
      </c>
      <c r="H215" s="146">
        <v>18</v>
      </c>
      <c r="I215" s="147"/>
      <c r="J215" s="148">
        <f t="shared" si="40"/>
        <v>0</v>
      </c>
      <c r="K215" s="149"/>
      <c r="L215" s="32"/>
      <c r="M215" s="150" t="s">
        <v>1</v>
      </c>
      <c r="N215" s="151" t="s">
        <v>41</v>
      </c>
      <c r="P215" s="152">
        <f t="shared" si="41"/>
        <v>0</v>
      </c>
      <c r="Q215" s="152">
        <v>5.5999999999999995E-4</v>
      </c>
      <c r="R215" s="152">
        <f t="shared" si="42"/>
        <v>1.0079999999999999E-2</v>
      </c>
      <c r="S215" s="152">
        <v>0</v>
      </c>
      <c r="T215" s="153">
        <f t="shared" si="43"/>
        <v>0</v>
      </c>
      <c r="AR215" s="154" t="s">
        <v>258</v>
      </c>
      <c r="AT215" s="154" t="s">
        <v>179</v>
      </c>
      <c r="AU215" s="154" t="s">
        <v>118</v>
      </c>
      <c r="AY215" s="17" t="s">
        <v>177</v>
      </c>
      <c r="BE215" s="155">
        <f t="shared" si="44"/>
        <v>0</v>
      </c>
      <c r="BF215" s="155">
        <f t="shared" si="45"/>
        <v>0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7" t="s">
        <v>118</v>
      </c>
      <c r="BK215" s="155">
        <f t="shared" si="49"/>
        <v>0</v>
      </c>
      <c r="BL215" s="17" t="s">
        <v>258</v>
      </c>
      <c r="BM215" s="154" t="s">
        <v>1056</v>
      </c>
    </row>
    <row r="216" spans="2:65" s="1" customFormat="1" ht="21.75" customHeight="1">
      <c r="B216" s="141"/>
      <c r="C216" s="142" t="s">
        <v>647</v>
      </c>
      <c r="D216" s="142" t="s">
        <v>179</v>
      </c>
      <c r="E216" s="143" t="s">
        <v>1830</v>
      </c>
      <c r="F216" s="144" t="s">
        <v>1831</v>
      </c>
      <c r="G216" s="145" t="s">
        <v>809</v>
      </c>
      <c r="H216" s="147"/>
      <c r="I216" s="147"/>
      <c r="J216" s="148">
        <f t="shared" si="40"/>
        <v>0</v>
      </c>
      <c r="K216" s="149"/>
      <c r="L216" s="32"/>
      <c r="M216" s="150" t="s">
        <v>1</v>
      </c>
      <c r="N216" s="151" t="s">
        <v>41</v>
      </c>
      <c r="P216" s="152">
        <f t="shared" si="41"/>
        <v>0</v>
      </c>
      <c r="Q216" s="152">
        <v>0</v>
      </c>
      <c r="R216" s="152">
        <f t="shared" si="42"/>
        <v>0</v>
      </c>
      <c r="S216" s="152">
        <v>0</v>
      </c>
      <c r="T216" s="153">
        <f t="shared" si="43"/>
        <v>0</v>
      </c>
      <c r="AR216" s="154" t="s">
        <v>258</v>
      </c>
      <c r="AT216" s="154" t="s">
        <v>179</v>
      </c>
      <c r="AU216" s="154" t="s">
        <v>118</v>
      </c>
      <c r="AY216" s="17" t="s">
        <v>177</v>
      </c>
      <c r="BE216" s="155">
        <f t="shared" si="44"/>
        <v>0</v>
      </c>
      <c r="BF216" s="155">
        <f t="shared" si="45"/>
        <v>0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7" t="s">
        <v>118</v>
      </c>
      <c r="BK216" s="155">
        <f t="shared" si="49"/>
        <v>0</v>
      </c>
      <c r="BL216" s="17" t="s">
        <v>258</v>
      </c>
      <c r="BM216" s="154" t="s">
        <v>1065</v>
      </c>
    </row>
    <row r="217" spans="2:65" s="11" customFormat="1" ht="22.75" customHeight="1">
      <c r="B217" s="130"/>
      <c r="D217" s="131" t="s">
        <v>74</v>
      </c>
      <c r="E217" s="139" t="s">
        <v>1832</v>
      </c>
      <c r="F217" s="139" t="s">
        <v>1833</v>
      </c>
      <c r="I217" s="133"/>
      <c r="J217" s="140">
        <f>BK217</f>
        <v>0</v>
      </c>
      <c r="L217" s="130"/>
      <c r="M217" s="134"/>
      <c r="P217" s="135">
        <f>SUM(P218:P232)</f>
        <v>0</v>
      </c>
      <c r="R217" s="135">
        <f>SUM(R218:R232)</f>
        <v>1.0494700000000001</v>
      </c>
      <c r="T217" s="136">
        <f>SUM(T218:T232)</f>
        <v>0</v>
      </c>
      <c r="AR217" s="131" t="s">
        <v>118</v>
      </c>
      <c r="AT217" s="137" t="s">
        <v>74</v>
      </c>
      <c r="AU217" s="137" t="s">
        <v>83</v>
      </c>
      <c r="AY217" s="131" t="s">
        <v>177</v>
      </c>
      <c r="BK217" s="138">
        <f>SUM(BK218:BK232)</f>
        <v>0</v>
      </c>
    </row>
    <row r="218" spans="2:65" s="1" customFormat="1" ht="16.5" customHeight="1">
      <c r="B218" s="141"/>
      <c r="C218" s="142" t="s">
        <v>651</v>
      </c>
      <c r="D218" s="142" t="s">
        <v>179</v>
      </c>
      <c r="E218" s="143" t="s">
        <v>1834</v>
      </c>
      <c r="F218" s="144" t="s">
        <v>1835</v>
      </c>
      <c r="G218" s="145" t="s">
        <v>1319</v>
      </c>
      <c r="H218" s="146">
        <v>35</v>
      </c>
      <c r="I218" s="147"/>
      <c r="J218" s="148">
        <f t="shared" ref="J218:J232" si="50">ROUND(I218*H218,2)</f>
        <v>0</v>
      </c>
      <c r="K218" s="149"/>
      <c r="L218" s="32"/>
      <c r="M218" s="150" t="s">
        <v>1</v>
      </c>
      <c r="N218" s="151" t="s">
        <v>41</v>
      </c>
      <c r="P218" s="152">
        <f t="shared" ref="P218:P232" si="51">O218*H218</f>
        <v>0</v>
      </c>
      <c r="Q218" s="152">
        <v>3.0000000000000001E-5</v>
      </c>
      <c r="R218" s="152">
        <f t="shared" ref="R218:R232" si="52">Q218*H218</f>
        <v>1.0499999999999999E-3</v>
      </c>
      <c r="S218" s="152">
        <v>0</v>
      </c>
      <c r="T218" s="153">
        <f t="shared" ref="T218:T232" si="53">S218*H218</f>
        <v>0</v>
      </c>
      <c r="AR218" s="154" t="s">
        <v>258</v>
      </c>
      <c r="AT218" s="154" t="s">
        <v>179</v>
      </c>
      <c r="AU218" s="154" t="s">
        <v>118</v>
      </c>
      <c r="AY218" s="17" t="s">
        <v>177</v>
      </c>
      <c r="BE218" s="155">
        <f t="shared" ref="BE218:BE232" si="54">IF(N218="základná",J218,0)</f>
        <v>0</v>
      </c>
      <c r="BF218" s="155">
        <f t="shared" ref="BF218:BF232" si="55">IF(N218="znížená",J218,0)</f>
        <v>0</v>
      </c>
      <c r="BG218" s="155">
        <f t="shared" ref="BG218:BG232" si="56">IF(N218="zákl. prenesená",J218,0)</f>
        <v>0</v>
      </c>
      <c r="BH218" s="155">
        <f t="shared" ref="BH218:BH232" si="57">IF(N218="zníž. prenesená",J218,0)</f>
        <v>0</v>
      </c>
      <c r="BI218" s="155">
        <f t="shared" ref="BI218:BI232" si="58">IF(N218="nulová",J218,0)</f>
        <v>0</v>
      </c>
      <c r="BJ218" s="17" t="s">
        <v>118</v>
      </c>
      <c r="BK218" s="155">
        <f t="shared" ref="BK218:BK232" si="59">ROUND(I218*H218,2)</f>
        <v>0</v>
      </c>
      <c r="BL218" s="17" t="s">
        <v>258</v>
      </c>
      <c r="BM218" s="154" t="s">
        <v>1075</v>
      </c>
    </row>
    <row r="219" spans="2:65" s="1" customFormat="1" ht="21.75" customHeight="1">
      <c r="B219" s="141"/>
      <c r="C219" s="142" t="s">
        <v>656</v>
      </c>
      <c r="D219" s="142" t="s">
        <v>179</v>
      </c>
      <c r="E219" s="143" t="s">
        <v>1836</v>
      </c>
      <c r="F219" s="144" t="s">
        <v>1837</v>
      </c>
      <c r="G219" s="145" t="s">
        <v>1319</v>
      </c>
      <c r="H219" s="146">
        <v>23</v>
      </c>
      <c r="I219" s="147"/>
      <c r="J219" s="148">
        <f t="shared" si="50"/>
        <v>0</v>
      </c>
      <c r="K219" s="149"/>
      <c r="L219" s="32"/>
      <c r="M219" s="150" t="s">
        <v>1</v>
      </c>
      <c r="N219" s="151" t="s">
        <v>41</v>
      </c>
      <c r="P219" s="152">
        <f t="shared" si="51"/>
        <v>0</v>
      </c>
      <c r="Q219" s="152">
        <v>0</v>
      </c>
      <c r="R219" s="152">
        <f t="shared" si="52"/>
        <v>0</v>
      </c>
      <c r="S219" s="152">
        <v>0</v>
      </c>
      <c r="T219" s="153">
        <f t="shared" si="53"/>
        <v>0</v>
      </c>
      <c r="AR219" s="154" t="s">
        <v>258</v>
      </c>
      <c r="AT219" s="154" t="s">
        <v>179</v>
      </c>
      <c r="AU219" s="154" t="s">
        <v>118</v>
      </c>
      <c r="AY219" s="17" t="s">
        <v>177</v>
      </c>
      <c r="BE219" s="155">
        <f t="shared" si="54"/>
        <v>0</v>
      </c>
      <c r="BF219" s="155">
        <f t="shared" si="55"/>
        <v>0</v>
      </c>
      <c r="BG219" s="155">
        <f t="shared" si="56"/>
        <v>0</v>
      </c>
      <c r="BH219" s="155">
        <f t="shared" si="57"/>
        <v>0</v>
      </c>
      <c r="BI219" s="155">
        <f t="shared" si="58"/>
        <v>0</v>
      </c>
      <c r="BJ219" s="17" t="s">
        <v>118</v>
      </c>
      <c r="BK219" s="155">
        <f t="shared" si="59"/>
        <v>0</v>
      </c>
      <c r="BL219" s="17" t="s">
        <v>258</v>
      </c>
      <c r="BM219" s="154" t="s">
        <v>1085</v>
      </c>
    </row>
    <row r="220" spans="2:65" s="1" customFormat="1" ht="21.75" customHeight="1">
      <c r="B220" s="141"/>
      <c r="C220" s="142" t="s">
        <v>661</v>
      </c>
      <c r="D220" s="142" t="s">
        <v>179</v>
      </c>
      <c r="E220" s="143" t="s">
        <v>1838</v>
      </c>
      <c r="F220" s="144" t="s">
        <v>1839</v>
      </c>
      <c r="G220" s="145" t="s">
        <v>1319</v>
      </c>
      <c r="H220" s="146">
        <v>12</v>
      </c>
      <c r="I220" s="147"/>
      <c r="J220" s="148">
        <f t="shared" si="50"/>
        <v>0</v>
      </c>
      <c r="K220" s="149"/>
      <c r="L220" s="32"/>
      <c r="M220" s="150" t="s">
        <v>1</v>
      </c>
      <c r="N220" s="151" t="s">
        <v>41</v>
      </c>
      <c r="P220" s="152">
        <f t="shared" si="51"/>
        <v>0</v>
      </c>
      <c r="Q220" s="152">
        <v>0</v>
      </c>
      <c r="R220" s="152">
        <f t="shared" si="52"/>
        <v>0</v>
      </c>
      <c r="S220" s="152">
        <v>0</v>
      </c>
      <c r="T220" s="153">
        <f t="shared" si="53"/>
        <v>0</v>
      </c>
      <c r="AR220" s="154" t="s">
        <v>258</v>
      </c>
      <c r="AT220" s="154" t="s">
        <v>179</v>
      </c>
      <c r="AU220" s="154" t="s">
        <v>118</v>
      </c>
      <c r="AY220" s="17" t="s">
        <v>177</v>
      </c>
      <c r="BE220" s="155">
        <f t="shared" si="54"/>
        <v>0</v>
      </c>
      <c r="BF220" s="155">
        <f t="shared" si="55"/>
        <v>0</v>
      </c>
      <c r="BG220" s="155">
        <f t="shared" si="56"/>
        <v>0</v>
      </c>
      <c r="BH220" s="155">
        <f t="shared" si="57"/>
        <v>0</v>
      </c>
      <c r="BI220" s="155">
        <f t="shared" si="58"/>
        <v>0</v>
      </c>
      <c r="BJ220" s="17" t="s">
        <v>118</v>
      </c>
      <c r="BK220" s="155">
        <f t="shared" si="59"/>
        <v>0</v>
      </c>
      <c r="BL220" s="17" t="s">
        <v>258</v>
      </c>
      <c r="BM220" s="154" t="s">
        <v>1094</v>
      </c>
    </row>
    <row r="221" spans="2:65" s="1" customFormat="1" ht="24.25" customHeight="1">
      <c r="B221" s="141"/>
      <c r="C221" s="142" t="s">
        <v>667</v>
      </c>
      <c r="D221" s="142" t="s">
        <v>179</v>
      </c>
      <c r="E221" s="143" t="s">
        <v>1840</v>
      </c>
      <c r="F221" s="144" t="s">
        <v>1841</v>
      </c>
      <c r="G221" s="145" t="s">
        <v>1319</v>
      </c>
      <c r="H221" s="146">
        <v>23</v>
      </c>
      <c r="I221" s="147"/>
      <c r="J221" s="148">
        <f t="shared" si="50"/>
        <v>0</v>
      </c>
      <c r="K221" s="149"/>
      <c r="L221" s="32"/>
      <c r="M221" s="150" t="s">
        <v>1</v>
      </c>
      <c r="N221" s="151" t="s">
        <v>41</v>
      </c>
      <c r="P221" s="152">
        <f t="shared" si="51"/>
        <v>0</v>
      </c>
      <c r="Q221" s="152">
        <v>1.3999999999999999E-4</v>
      </c>
      <c r="R221" s="152">
        <f t="shared" si="52"/>
        <v>3.2199999999999998E-3</v>
      </c>
      <c r="S221" s="152">
        <v>0</v>
      </c>
      <c r="T221" s="153">
        <f t="shared" si="53"/>
        <v>0</v>
      </c>
      <c r="AR221" s="154" t="s">
        <v>258</v>
      </c>
      <c r="AT221" s="154" t="s">
        <v>179</v>
      </c>
      <c r="AU221" s="154" t="s">
        <v>118</v>
      </c>
      <c r="AY221" s="17" t="s">
        <v>177</v>
      </c>
      <c r="BE221" s="155">
        <f t="shared" si="54"/>
        <v>0</v>
      </c>
      <c r="BF221" s="155">
        <f t="shared" si="55"/>
        <v>0</v>
      </c>
      <c r="BG221" s="155">
        <f t="shared" si="56"/>
        <v>0</v>
      </c>
      <c r="BH221" s="155">
        <f t="shared" si="57"/>
        <v>0</v>
      </c>
      <c r="BI221" s="155">
        <f t="shared" si="58"/>
        <v>0</v>
      </c>
      <c r="BJ221" s="17" t="s">
        <v>118</v>
      </c>
      <c r="BK221" s="155">
        <f t="shared" si="59"/>
        <v>0</v>
      </c>
      <c r="BL221" s="17" t="s">
        <v>258</v>
      </c>
      <c r="BM221" s="154" t="s">
        <v>1104</v>
      </c>
    </row>
    <row r="222" spans="2:65" s="1" customFormat="1" ht="24.25" customHeight="1">
      <c r="B222" s="141"/>
      <c r="C222" s="187" t="s">
        <v>672</v>
      </c>
      <c r="D222" s="187" t="s">
        <v>478</v>
      </c>
      <c r="E222" s="188" t="s">
        <v>1842</v>
      </c>
      <c r="F222" s="189" t="s">
        <v>1843</v>
      </c>
      <c r="G222" s="190" t="s">
        <v>1319</v>
      </c>
      <c r="H222" s="191">
        <v>7</v>
      </c>
      <c r="I222" s="192"/>
      <c r="J222" s="193">
        <f t="shared" si="50"/>
        <v>0</v>
      </c>
      <c r="K222" s="194"/>
      <c r="L222" s="195"/>
      <c r="M222" s="196" t="s">
        <v>1</v>
      </c>
      <c r="N222" s="197" t="s">
        <v>41</v>
      </c>
      <c r="P222" s="152">
        <f t="shared" si="51"/>
        <v>0</v>
      </c>
      <c r="Q222" s="152">
        <v>1.1939999999999999E-2</v>
      </c>
      <c r="R222" s="152">
        <f t="shared" si="52"/>
        <v>8.3579999999999988E-2</v>
      </c>
      <c r="S222" s="152">
        <v>0</v>
      </c>
      <c r="T222" s="153">
        <f t="shared" si="53"/>
        <v>0</v>
      </c>
      <c r="AR222" s="154" t="s">
        <v>355</v>
      </c>
      <c r="AT222" s="154" t="s">
        <v>478</v>
      </c>
      <c r="AU222" s="154" t="s">
        <v>118</v>
      </c>
      <c r="AY222" s="17" t="s">
        <v>177</v>
      </c>
      <c r="BE222" s="155">
        <f t="shared" si="54"/>
        <v>0</v>
      </c>
      <c r="BF222" s="155">
        <f t="shared" si="55"/>
        <v>0</v>
      </c>
      <c r="BG222" s="155">
        <f t="shared" si="56"/>
        <v>0</v>
      </c>
      <c r="BH222" s="155">
        <f t="shared" si="57"/>
        <v>0</v>
      </c>
      <c r="BI222" s="155">
        <f t="shared" si="58"/>
        <v>0</v>
      </c>
      <c r="BJ222" s="17" t="s">
        <v>118</v>
      </c>
      <c r="BK222" s="155">
        <f t="shared" si="59"/>
        <v>0</v>
      </c>
      <c r="BL222" s="17" t="s">
        <v>258</v>
      </c>
      <c r="BM222" s="154" t="s">
        <v>1115</v>
      </c>
    </row>
    <row r="223" spans="2:65" s="1" customFormat="1" ht="24.25" customHeight="1">
      <c r="B223" s="141"/>
      <c r="C223" s="187" t="s">
        <v>678</v>
      </c>
      <c r="D223" s="187" t="s">
        <v>478</v>
      </c>
      <c r="E223" s="188" t="s">
        <v>1844</v>
      </c>
      <c r="F223" s="189" t="s">
        <v>1845</v>
      </c>
      <c r="G223" s="190" t="s">
        <v>1319</v>
      </c>
      <c r="H223" s="191">
        <v>1</v>
      </c>
      <c r="I223" s="192"/>
      <c r="J223" s="193">
        <f t="shared" si="50"/>
        <v>0</v>
      </c>
      <c r="K223" s="194"/>
      <c r="L223" s="195"/>
      <c r="M223" s="196" t="s">
        <v>1</v>
      </c>
      <c r="N223" s="197" t="s">
        <v>41</v>
      </c>
      <c r="P223" s="152">
        <f t="shared" si="51"/>
        <v>0</v>
      </c>
      <c r="Q223" s="152">
        <v>1.9900000000000001E-2</v>
      </c>
      <c r="R223" s="152">
        <f t="shared" si="52"/>
        <v>1.9900000000000001E-2</v>
      </c>
      <c r="S223" s="152">
        <v>0</v>
      </c>
      <c r="T223" s="153">
        <f t="shared" si="53"/>
        <v>0</v>
      </c>
      <c r="AR223" s="154" t="s">
        <v>355</v>
      </c>
      <c r="AT223" s="154" t="s">
        <v>478</v>
      </c>
      <c r="AU223" s="154" t="s">
        <v>118</v>
      </c>
      <c r="AY223" s="17" t="s">
        <v>177</v>
      </c>
      <c r="BE223" s="155">
        <f t="shared" si="54"/>
        <v>0</v>
      </c>
      <c r="BF223" s="155">
        <f t="shared" si="55"/>
        <v>0</v>
      </c>
      <c r="BG223" s="155">
        <f t="shared" si="56"/>
        <v>0</v>
      </c>
      <c r="BH223" s="155">
        <f t="shared" si="57"/>
        <v>0</v>
      </c>
      <c r="BI223" s="155">
        <f t="shared" si="58"/>
        <v>0</v>
      </c>
      <c r="BJ223" s="17" t="s">
        <v>118</v>
      </c>
      <c r="BK223" s="155">
        <f t="shared" si="59"/>
        <v>0</v>
      </c>
      <c r="BL223" s="17" t="s">
        <v>258</v>
      </c>
      <c r="BM223" s="154" t="s">
        <v>1123</v>
      </c>
    </row>
    <row r="224" spans="2:65" s="1" customFormat="1" ht="24.25" customHeight="1">
      <c r="B224" s="141"/>
      <c r="C224" s="187" t="s">
        <v>683</v>
      </c>
      <c r="D224" s="187" t="s">
        <v>478</v>
      </c>
      <c r="E224" s="188" t="s">
        <v>1846</v>
      </c>
      <c r="F224" s="189" t="s">
        <v>1847</v>
      </c>
      <c r="G224" s="190" t="s">
        <v>1319</v>
      </c>
      <c r="H224" s="191">
        <v>15</v>
      </c>
      <c r="I224" s="192"/>
      <c r="J224" s="193">
        <f t="shared" si="50"/>
        <v>0</v>
      </c>
      <c r="K224" s="194"/>
      <c r="L224" s="195"/>
      <c r="M224" s="196" t="s">
        <v>1</v>
      </c>
      <c r="N224" s="197" t="s">
        <v>41</v>
      </c>
      <c r="P224" s="152">
        <f t="shared" si="51"/>
        <v>0</v>
      </c>
      <c r="Q224" s="152">
        <v>3.184E-2</v>
      </c>
      <c r="R224" s="152">
        <f t="shared" si="52"/>
        <v>0.47760000000000002</v>
      </c>
      <c r="S224" s="152">
        <v>0</v>
      </c>
      <c r="T224" s="153">
        <f t="shared" si="53"/>
        <v>0</v>
      </c>
      <c r="AR224" s="154" t="s">
        <v>355</v>
      </c>
      <c r="AT224" s="154" t="s">
        <v>478</v>
      </c>
      <c r="AU224" s="154" t="s">
        <v>118</v>
      </c>
      <c r="AY224" s="17" t="s">
        <v>177</v>
      </c>
      <c r="BE224" s="155">
        <f t="shared" si="54"/>
        <v>0</v>
      </c>
      <c r="BF224" s="155">
        <f t="shared" si="55"/>
        <v>0</v>
      </c>
      <c r="BG224" s="155">
        <f t="shared" si="56"/>
        <v>0</v>
      </c>
      <c r="BH224" s="155">
        <f t="shared" si="57"/>
        <v>0</v>
      </c>
      <c r="BI224" s="155">
        <f t="shared" si="58"/>
        <v>0</v>
      </c>
      <c r="BJ224" s="17" t="s">
        <v>118</v>
      </c>
      <c r="BK224" s="155">
        <f t="shared" si="59"/>
        <v>0</v>
      </c>
      <c r="BL224" s="17" t="s">
        <v>258</v>
      </c>
      <c r="BM224" s="154" t="s">
        <v>1130</v>
      </c>
    </row>
    <row r="225" spans="2:65" s="1" customFormat="1" ht="24.25" customHeight="1">
      <c r="B225" s="141"/>
      <c r="C225" s="142" t="s">
        <v>688</v>
      </c>
      <c r="D225" s="142" t="s">
        <v>179</v>
      </c>
      <c r="E225" s="143" t="s">
        <v>1848</v>
      </c>
      <c r="F225" s="144" t="s">
        <v>1849</v>
      </c>
      <c r="G225" s="145" t="s">
        <v>1319</v>
      </c>
      <c r="H225" s="146">
        <v>11</v>
      </c>
      <c r="I225" s="147"/>
      <c r="J225" s="148">
        <f t="shared" si="50"/>
        <v>0</v>
      </c>
      <c r="K225" s="149"/>
      <c r="L225" s="32"/>
      <c r="M225" s="150" t="s">
        <v>1</v>
      </c>
      <c r="N225" s="151" t="s">
        <v>41</v>
      </c>
      <c r="P225" s="152">
        <f t="shared" si="51"/>
        <v>0</v>
      </c>
      <c r="Q225" s="152">
        <v>1.3999999999999999E-4</v>
      </c>
      <c r="R225" s="152">
        <f t="shared" si="52"/>
        <v>1.5399999999999999E-3</v>
      </c>
      <c r="S225" s="152">
        <v>0</v>
      </c>
      <c r="T225" s="153">
        <f t="shared" si="53"/>
        <v>0</v>
      </c>
      <c r="AR225" s="154" t="s">
        <v>258</v>
      </c>
      <c r="AT225" s="154" t="s">
        <v>179</v>
      </c>
      <c r="AU225" s="154" t="s">
        <v>118</v>
      </c>
      <c r="AY225" s="17" t="s">
        <v>177</v>
      </c>
      <c r="BE225" s="155">
        <f t="shared" si="54"/>
        <v>0</v>
      </c>
      <c r="BF225" s="155">
        <f t="shared" si="55"/>
        <v>0</v>
      </c>
      <c r="BG225" s="155">
        <f t="shared" si="56"/>
        <v>0</v>
      </c>
      <c r="BH225" s="155">
        <f t="shared" si="57"/>
        <v>0</v>
      </c>
      <c r="BI225" s="155">
        <f t="shared" si="58"/>
        <v>0</v>
      </c>
      <c r="BJ225" s="17" t="s">
        <v>118</v>
      </c>
      <c r="BK225" s="155">
        <f t="shared" si="59"/>
        <v>0</v>
      </c>
      <c r="BL225" s="17" t="s">
        <v>258</v>
      </c>
      <c r="BM225" s="154" t="s">
        <v>1138</v>
      </c>
    </row>
    <row r="226" spans="2:65" s="1" customFormat="1" ht="24.25" customHeight="1">
      <c r="B226" s="141"/>
      <c r="C226" s="187" t="s">
        <v>694</v>
      </c>
      <c r="D226" s="187" t="s">
        <v>478</v>
      </c>
      <c r="E226" s="188" t="s">
        <v>1850</v>
      </c>
      <c r="F226" s="189" t="s">
        <v>1851</v>
      </c>
      <c r="G226" s="190" t="s">
        <v>1319</v>
      </c>
      <c r="H226" s="191">
        <v>1</v>
      </c>
      <c r="I226" s="192"/>
      <c r="J226" s="193">
        <f t="shared" si="50"/>
        <v>0</v>
      </c>
      <c r="K226" s="194"/>
      <c r="L226" s="195"/>
      <c r="M226" s="196" t="s">
        <v>1</v>
      </c>
      <c r="N226" s="197" t="s">
        <v>41</v>
      </c>
      <c r="P226" s="152">
        <f t="shared" si="51"/>
        <v>0</v>
      </c>
      <c r="Q226" s="152">
        <v>2.1770000000000001E-2</v>
      </c>
      <c r="R226" s="152">
        <f t="shared" si="52"/>
        <v>2.1770000000000001E-2</v>
      </c>
      <c r="S226" s="152">
        <v>0</v>
      </c>
      <c r="T226" s="153">
        <f t="shared" si="53"/>
        <v>0</v>
      </c>
      <c r="AR226" s="154" t="s">
        <v>355</v>
      </c>
      <c r="AT226" s="154" t="s">
        <v>478</v>
      </c>
      <c r="AU226" s="154" t="s">
        <v>118</v>
      </c>
      <c r="AY226" s="17" t="s">
        <v>177</v>
      </c>
      <c r="BE226" s="155">
        <f t="shared" si="54"/>
        <v>0</v>
      </c>
      <c r="BF226" s="155">
        <f t="shared" si="55"/>
        <v>0</v>
      </c>
      <c r="BG226" s="155">
        <f t="shared" si="56"/>
        <v>0</v>
      </c>
      <c r="BH226" s="155">
        <f t="shared" si="57"/>
        <v>0</v>
      </c>
      <c r="BI226" s="155">
        <f t="shared" si="58"/>
        <v>0</v>
      </c>
      <c r="BJ226" s="17" t="s">
        <v>118</v>
      </c>
      <c r="BK226" s="155">
        <f t="shared" si="59"/>
        <v>0</v>
      </c>
      <c r="BL226" s="17" t="s">
        <v>258</v>
      </c>
      <c r="BM226" s="154" t="s">
        <v>1148</v>
      </c>
    </row>
    <row r="227" spans="2:65" s="1" customFormat="1" ht="24.25" customHeight="1">
      <c r="B227" s="141"/>
      <c r="C227" s="187" t="s">
        <v>698</v>
      </c>
      <c r="D227" s="187" t="s">
        <v>478</v>
      </c>
      <c r="E227" s="188" t="s">
        <v>1852</v>
      </c>
      <c r="F227" s="189" t="s">
        <v>1853</v>
      </c>
      <c r="G227" s="190" t="s">
        <v>1319</v>
      </c>
      <c r="H227" s="191">
        <v>3</v>
      </c>
      <c r="I227" s="192"/>
      <c r="J227" s="193">
        <f t="shared" si="50"/>
        <v>0</v>
      </c>
      <c r="K227" s="194"/>
      <c r="L227" s="195"/>
      <c r="M227" s="196" t="s">
        <v>1</v>
      </c>
      <c r="N227" s="197" t="s">
        <v>41</v>
      </c>
      <c r="P227" s="152">
        <f t="shared" si="51"/>
        <v>0</v>
      </c>
      <c r="Q227" s="152">
        <v>3.2660000000000002E-2</v>
      </c>
      <c r="R227" s="152">
        <f t="shared" si="52"/>
        <v>9.7980000000000012E-2</v>
      </c>
      <c r="S227" s="152">
        <v>0</v>
      </c>
      <c r="T227" s="153">
        <f t="shared" si="53"/>
        <v>0</v>
      </c>
      <c r="AR227" s="154" t="s">
        <v>355</v>
      </c>
      <c r="AT227" s="154" t="s">
        <v>478</v>
      </c>
      <c r="AU227" s="154" t="s">
        <v>118</v>
      </c>
      <c r="AY227" s="17" t="s">
        <v>177</v>
      </c>
      <c r="BE227" s="155">
        <f t="shared" si="54"/>
        <v>0</v>
      </c>
      <c r="BF227" s="155">
        <f t="shared" si="55"/>
        <v>0</v>
      </c>
      <c r="BG227" s="155">
        <f t="shared" si="56"/>
        <v>0</v>
      </c>
      <c r="BH227" s="155">
        <f t="shared" si="57"/>
        <v>0</v>
      </c>
      <c r="BI227" s="155">
        <f t="shared" si="58"/>
        <v>0</v>
      </c>
      <c r="BJ227" s="17" t="s">
        <v>118</v>
      </c>
      <c r="BK227" s="155">
        <f t="shared" si="59"/>
        <v>0</v>
      </c>
      <c r="BL227" s="17" t="s">
        <v>258</v>
      </c>
      <c r="BM227" s="154" t="s">
        <v>1156</v>
      </c>
    </row>
    <row r="228" spans="2:65" s="1" customFormat="1" ht="24.25" customHeight="1">
      <c r="B228" s="141"/>
      <c r="C228" s="187" t="s">
        <v>704</v>
      </c>
      <c r="D228" s="187" t="s">
        <v>478</v>
      </c>
      <c r="E228" s="188" t="s">
        <v>1854</v>
      </c>
      <c r="F228" s="189" t="s">
        <v>1855</v>
      </c>
      <c r="G228" s="190" t="s">
        <v>1319</v>
      </c>
      <c r="H228" s="191">
        <v>7</v>
      </c>
      <c r="I228" s="192"/>
      <c r="J228" s="193">
        <f t="shared" si="50"/>
        <v>0</v>
      </c>
      <c r="K228" s="194"/>
      <c r="L228" s="195"/>
      <c r="M228" s="196" t="s">
        <v>1</v>
      </c>
      <c r="N228" s="197" t="s">
        <v>41</v>
      </c>
      <c r="P228" s="152">
        <f t="shared" si="51"/>
        <v>0</v>
      </c>
      <c r="Q228" s="152">
        <v>4.3549999999999998E-2</v>
      </c>
      <c r="R228" s="152">
        <f t="shared" si="52"/>
        <v>0.30485000000000001</v>
      </c>
      <c r="S228" s="152">
        <v>0</v>
      </c>
      <c r="T228" s="153">
        <f t="shared" si="53"/>
        <v>0</v>
      </c>
      <c r="AR228" s="154" t="s">
        <v>355</v>
      </c>
      <c r="AT228" s="154" t="s">
        <v>478</v>
      </c>
      <c r="AU228" s="154" t="s">
        <v>118</v>
      </c>
      <c r="AY228" s="17" t="s">
        <v>177</v>
      </c>
      <c r="BE228" s="155">
        <f t="shared" si="54"/>
        <v>0</v>
      </c>
      <c r="BF228" s="155">
        <f t="shared" si="55"/>
        <v>0</v>
      </c>
      <c r="BG228" s="155">
        <f t="shared" si="56"/>
        <v>0</v>
      </c>
      <c r="BH228" s="155">
        <f t="shared" si="57"/>
        <v>0</v>
      </c>
      <c r="BI228" s="155">
        <f t="shared" si="58"/>
        <v>0</v>
      </c>
      <c r="BJ228" s="17" t="s">
        <v>118</v>
      </c>
      <c r="BK228" s="155">
        <f t="shared" si="59"/>
        <v>0</v>
      </c>
      <c r="BL228" s="17" t="s">
        <v>258</v>
      </c>
      <c r="BM228" s="154" t="s">
        <v>1163</v>
      </c>
    </row>
    <row r="229" spans="2:65" s="1" customFormat="1" ht="24.25" customHeight="1">
      <c r="B229" s="141"/>
      <c r="C229" s="142" t="s">
        <v>708</v>
      </c>
      <c r="D229" s="142" t="s">
        <v>179</v>
      </c>
      <c r="E229" s="143" t="s">
        <v>1856</v>
      </c>
      <c r="F229" s="144" t="s">
        <v>1857</v>
      </c>
      <c r="G229" s="145" t="s">
        <v>1319</v>
      </c>
      <c r="H229" s="146">
        <v>1</v>
      </c>
      <c r="I229" s="147"/>
      <c r="J229" s="148">
        <f t="shared" si="50"/>
        <v>0</v>
      </c>
      <c r="K229" s="149"/>
      <c r="L229" s="32"/>
      <c r="M229" s="150" t="s">
        <v>1</v>
      </c>
      <c r="N229" s="151" t="s">
        <v>41</v>
      </c>
      <c r="P229" s="152">
        <f t="shared" si="51"/>
        <v>0</v>
      </c>
      <c r="Q229" s="152">
        <v>1.3999999999999999E-4</v>
      </c>
      <c r="R229" s="152">
        <f t="shared" si="52"/>
        <v>1.3999999999999999E-4</v>
      </c>
      <c r="S229" s="152">
        <v>0</v>
      </c>
      <c r="T229" s="153">
        <f t="shared" si="53"/>
        <v>0</v>
      </c>
      <c r="AR229" s="154" t="s">
        <v>258</v>
      </c>
      <c r="AT229" s="154" t="s">
        <v>179</v>
      </c>
      <c r="AU229" s="154" t="s">
        <v>118</v>
      </c>
      <c r="AY229" s="17" t="s">
        <v>177</v>
      </c>
      <c r="BE229" s="155">
        <f t="shared" si="54"/>
        <v>0</v>
      </c>
      <c r="BF229" s="155">
        <f t="shared" si="55"/>
        <v>0</v>
      </c>
      <c r="BG229" s="155">
        <f t="shared" si="56"/>
        <v>0</v>
      </c>
      <c r="BH229" s="155">
        <f t="shared" si="57"/>
        <v>0</v>
      </c>
      <c r="BI229" s="155">
        <f t="shared" si="58"/>
        <v>0</v>
      </c>
      <c r="BJ229" s="17" t="s">
        <v>118</v>
      </c>
      <c r="BK229" s="155">
        <f t="shared" si="59"/>
        <v>0</v>
      </c>
      <c r="BL229" s="17" t="s">
        <v>258</v>
      </c>
      <c r="BM229" s="154" t="s">
        <v>1174</v>
      </c>
    </row>
    <row r="230" spans="2:65" s="1" customFormat="1" ht="24.25" customHeight="1">
      <c r="B230" s="141"/>
      <c r="C230" s="187" t="s">
        <v>714</v>
      </c>
      <c r="D230" s="187" t="s">
        <v>478</v>
      </c>
      <c r="E230" s="188" t="s">
        <v>1858</v>
      </c>
      <c r="F230" s="189" t="s">
        <v>1859</v>
      </c>
      <c r="G230" s="190" t="s">
        <v>1319</v>
      </c>
      <c r="H230" s="191">
        <v>1</v>
      </c>
      <c r="I230" s="192"/>
      <c r="J230" s="193">
        <f t="shared" si="50"/>
        <v>0</v>
      </c>
      <c r="K230" s="194"/>
      <c r="L230" s="195"/>
      <c r="M230" s="196" t="s">
        <v>1</v>
      </c>
      <c r="N230" s="197" t="s">
        <v>41</v>
      </c>
      <c r="P230" s="152">
        <f t="shared" si="51"/>
        <v>0</v>
      </c>
      <c r="Q230" s="152">
        <v>3.7839999999999999E-2</v>
      </c>
      <c r="R230" s="152">
        <f t="shared" si="52"/>
        <v>3.7839999999999999E-2</v>
      </c>
      <c r="S230" s="152">
        <v>0</v>
      </c>
      <c r="T230" s="153">
        <f t="shared" si="53"/>
        <v>0</v>
      </c>
      <c r="AR230" s="154" t="s">
        <v>355</v>
      </c>
      <c r="AT230" s="154" t="s">
        <v>478</v>
      </c>
      <c r="AU230" s="154" t="s">
        <v>118</v>
      </c>
      <c r="AY230" s="17" t="s">
        <v>177</v>
      </c>
      <c r="BE230" s="155">
        <f t="shared" si="54"/>
        <v>0</v>
      </c>
      <c r="BF230" s="155">
        <f t="shared" si="55"/>
        <v>0</v>
      </c>
      <c r="BG230" s="155">
        <f t="shared" si="56"/>
        <v>0</v>
      </c>
      <c r="BH230" s="155">
        <f t="shared" si="57"/>
        <v>0</v>
      </c>
      <c r="BI230" s="155">
        <f t="shared" si="58"/>
        <v>0</v>
      </c>
      <c r="BJ230" s="17" t="s">
        <v>118</v>
      </c>
      <c r="BK230" s="155">
        <f t="shared" si="59"/>
        <v>0</v>
      </c>
      <c r="BL230" s="17" t="s">
        <v>258</v>
      </c>
      <c r="BM230" s="154" t="s">
        <v>1185</v>
      </c>
    </row>
    <row r="231" spans="2:65" s="1" customFormat="1" ht="16.5" customHeight="1">
      <c r="B231" s="141"/>
      <c r="C231" s="142" t="s">
        <v>718</v>
      </c>
      <c r="D231" s="142" t="s">
        <v>179</v>
      </c>
      <c r="E231" s="143" t="s">
        <v>1860</v>
      </c>
      <c r="F231" s="144" t="s">
        <v>1861</v>
      </c>
      <c r="G231" s="145" t="s">
        <v>1862</v>
      </c>
      <c r="H231" s="146">
        <v>72</v>
      </c>
      <c r="I231" s="147"/>
      <c r="J231" s="148">
        <f t="shared" si="50"/>
        <v>0</v>
      </c>
      <c r="K231" s="149"/>
      <c r="L231" s="32"/>
      <c r="M231" s="150" t="s">
        <v>1</v>
      </c>
      <c r="N231" s="151" t="s">
        <v>41</v>
      </c>
      <c r="P231" s="152">
        <f t="shared" si="51"/>
        <v>0</v>
      </c>
      <c r="Q231" s="152">
        <v>0</v>
      </c>
      <c r="R231" s="152">
        <f t="shared" si="52"/>
        <v>0</v>
      </c>
      <c r="S231" s="152">
        <v>0</v>
      </c>
      <c r="T231" s="153">
        <f t="shared" si="53"/>
        <v>0</v>
      </c>
      <c r="AR231" s="154" t="s">
        <v>258</v>
      </c>
      <c r="AT231" s="154" t="s">
        <v>179</v>
      </c>
      <c r="AU231" s="154" t="s">
        <v>118</v>
      </c>
      <c r="AY231" s="17" t="s">
        <v>177</v>
      </c>
      <c r="BE231" s="155">
        <f t="shared" si="54"/>
        <v>0</v>
      </c>
      <c r="BF231" s="155">
        <f t="shared" si="55"/>
        <v>0</v>
      </c>
      <c r="BG231" s="155">
        <f t="shared" si="56"/>
        <v>0</v>
      </c>
      <c r="BH231" s="155">
        <f t="shared" si="57"/>
        <v>0</v>
      </c>
      <c r="BI231" s="155">
        <f t="shared" si="58"/>
        <v>0</v>
      </c>
      <c r="BJ231" s="17" t="s">
        <v>118</v>
      </c>
      <c r="BK231" s="155">
        <f t="shared" si="59"/>
        <v>0</v>
      </c>
      <c r="BL231" s="17" t="s">
        <v>258</v>
      </c>
      <c r="BM231" s="154" t="s">
        <v>1194</v>
      </c>
    </row>
    <row r="232" spans="2:65" s="1" customFormat="1" ht="24.25" customHeight="1">
      <c r="B232" s="141"/>
      <c r="C232" s="142" t="s">
        <v>723</v>
      </c>
      <c r="D232" s="142" t="s">
        <v>179</v>
      </c>
      <c r="E232" s="143" t="s">
        <v>1863</v>
      </c>
      <c r="F232" s="144" t="s">
        <v>1864</v>
      </c>
      <c r="G232" s="145" t="s">
        <v>809</v>
      </c>
      <c r="H232" s="147"/>
      <c r="I232" s="147"/>
      <c r="J232" s="148">
        <f t="shared" si="50"/>
        <v>0</v>
      </c>
      <c r="K232" s="149"/>
      <c r="L232" s="32"/>
      <c r="M232" s="150" t="s">
        <v>1</v>
      </c>
      <c r="N232" s="151" t="s">
        <v>41</v>
      </c>
      <c r="P232" s="152">
        <f t="shared" si="51"/>
        <v>0</v>
      </c>
      <c r="Q232" s="152">
        <v>0</v>
      </c>
      <c r="R232" s="152">
        <f t="shared" si="52"/>
        <v>0</v>
      </c>
      <c r="S232" s="152">
        <v>0</v>
      </c>
      <c r="T232" s="153">
        <f t="shared" si="53"/>
        <v>0</v>
      </c>
      <c r="AR232" s="154" t="s">
        <v>258</v>
      </c>
      <c r="AT232" s="154" t="s">
        <v>179</v>
      </c>
      <c r="AU232" s="154" t="s">
        <v>118</v>
      </c>
      <c r="AY232" s="17" t="s">
        <v>177</v>
      </c>
      <c r="BE232" s="155">
        <f t="shared" si="54"/>
        <v>0</v>
      </c>
      <c r="BF232" s="155">
        <f t="shared" si="55"/>
        <v>0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7" t="s">
        <v>118</v>
      </c>
      <c r="BK232" s="155">
        <f t="shared" si="59"/>
        <v>0</v>
      </c>
      <c r="BL232" s="17" t="s">
        <v>258</v>
      </c>
      <c r="BM232" s="154" t="s">
        <v>1214</v>
      </c>
    </row>
    <row r="233" spans="2:65" s="1" customFormat="1" ht="50" customHeight="1">
      <c r="B233" s="32"/>
      <c r="E233" s="132" t="s">
        <v>1274</v>
      </c>
      <c r="F233" s="132" t="s">
        <v>1275</v>
      </c>
      <c r="J233" s="120">
        <f t="shared" ref="J233:J238" si="60">BK233</f>
        <v>0</v>
      </c>
      <c r="L233" s="32"/>
      <c r="M233" s="166"/>
      <c r="T233" s="59"/>
      <c r="AT233" s="17" t="s">
        <v>74</v>
      </c>
      <c r="AU233" s="17" t="s">
        <v>75</v>
      </c>
      <c r="AY233" s="17" t="s">
        <v>1276</v>
      </c>
      <c r="BK233" s="155">
        <f>SUM(BK234:BK238)</f>
        <v>0</v>
      </c>
    </row>
    <row r="234" spans="2:65" s="1" customFormat="1" ht="16.25" customHeight="1">
      <c r="B234" s="32"/>
      <c r="C234" s="198" t="s">
        <v>1</v>
      </c>
      <c r="D234" s="198" t="s">
        <v>179</v>
      </c>
      <c r="E234" s="199" t="s">
        <v>1</v>
      </c>
      <c r="F234" s="200" t="s">
        <v>1</v>
      </c>
      <c r="G234" s="201" t="s">
        <v>1</v>
      </c>
      <c r="H234" s="202"/>
      <c r="I234" s="202"/>
      <c r="J234" s="203">
        <f t="shared" si="60"/>
        <v>0</v>
      </c>
      <c r="K234" s="204"/>
      <c r="L234" s="32"/>
      <c r="M234" s="205" t="s">
        <v>1</v>
      </c>
      <c r="N234" s="206" t="s">
        <v>41</v>
      </c>
      <c r="T234" s="59"/>
      <c r="AT234" s="17" t="s">
        <v>1276</v>
      </c>
      <c r="AU234" s="17" t="s">
        <v>83</v>
      </c>
      <c r="AY234" s="17" t="s">
        <v>1276</v>
      </c>
      <c r="BE234" s="155">
        <f>IF(N234="základná",J234,0)</f>
        <v>0</v>
      </c>
      <c r="BF234" s="155">
        <f>IF(N234="znížená",J234,0)</f>
        <v>0</v>
      </c>
      <c r="BG234" s="155">
        <f>IF(N234="zákl. prenesená",J234,0)</f>
        <v>0</v>
      </c>
      <c r="BH234" s="155">
        <f>IF(N234="zníž. prenesená",J234,0)</f>
        <v>0</v>
      </c>
      <c r="BI234" s="155">
        <f>IF(N234="nulová",J234,0)</f>
        <v>0</v>
      </c>
      <c r="BJ234" s="17" t="s">
        <v>118</v>
      </c>
      <c r="BK234" s="155">
        <f>I234*H234</f>
        <v>0</v>
      </c>
    </row>
    <row r="235" spans="2:65" s="1" customFormat="1" ht="16.25" customHeight="1">
      <c r="B235" s="32"/>
      <c r="C235" s="198" t="s">
        <v>1</v>
      </c>
      <c r="D235" s="198" t="s">
        <v>179</v>
      </c>
      <c r="E235" s="199" t="s">
        <v>1</v>
      </c>
      <c r="F235" s="200" t="s">
        <v>1</v>
      </c>
      <c r="G235" s="201" t="s">
        <v>1</v>
      </c>
      <c r="H235" s="202"/>
      <c r="I235" s="202"/>
      <c r="J235" s="203">
        <f t="shared" si="60"/>
        <v>0</v>
      </c>
      <c r="K235" s="204"/>
      <c r="L235" s="32"/>
      <c r="M235" s="205" t="s">
        <v>1</v>
      </c>
      <c r="N235" s="206" t="s">
        <v>41</v>
      </c>
      <c r="T235" s="59"/>
      <c r="AT235" s="17" t="s">
        <v>1276</v>
      </c>
      <c r="AU235" s="17" t="s">
        <v>83</v>
      </c>
      <c r="AY235" s="17" t="s">
        <v>1276</v>
      </c>
      <c r="BE235" s="155">
        <f>IF(N235="základná",J235,0)</f>
        <v>0</v>
      </c>
      <c r="BF235" s="155">
        <f>IF(N235="znížená",J235,0)</f>
        <v>0</v>
      </c>
      <c r="BG235" s="155">
        <f>IF(N235="zákl. prenesená",J235,0)</f>
        <v>0</v>
      </c>
      <c r="BH235" s="155">
        <f>IF(N235="zníž. prenesená",J235,0)</f>
        <v>0</v>
      </c>
      <c r="BI235" s="155">
        <f>IF(N235="nulová",J235,0)</f>
        <v>0</v>
      </c>
      <c r="BJ235" s="17" t="s">
        <v>118</v>
      </c>
      <c r="BK235" s="155">
        <f>I235*H235</f>
        <v>0</v>
      </c>
    </row>
    <row r="236" spans="2:65" s="1" customFormat="1" ht="16.25" customHeight="1">
      <c r="B236" s="32"/>
      <c r="C236" s="198" t="s">
        <v>1</v>
      </c>
      <c r="D236" s="198" t="s">
        <v>179</v>
      </c>
      <c r="E236" s="199" t="s">
        <v>1</v>
      </c>
      <c r="F236" s="200" t="s">
        <v>1</v>
      </c>
      <c r="G236" s="201" t="s">
        <v>1</v>
      </c>
      <c r="H236" s="202"/>
      <c r="I236" s="202"/>
      <c r="J236" s="203">
        <f t="shared" si="60"/>
        <v>0</v>
      </c>
      <c r="K236" s="204"/>
      <c r="L236" s="32"/>
      <c r="M236" s="205" t="s">
        <v>1</v>
      </c>
      <c r="N236" s="206" t="s">
        <v>41</v>
      </c>
      <c r="T236" s="59"/>
      <c r="AT236" s="17" t="s">
        <v>1276</v>
      </c>
      <c r="AU236" s="17" t="s">
        <v>83</v>
      </c>
      <c r="AY236" s="17" t="s">
        <v>1276</v>
      </c>
      <c r="BE236" s="155">
        <f>IF(N236="základná",J236,0)</f>
        <v>0</v>
      </c>
      <c r="BF236" s="155">
        <f>IF(N236="znížená",J236,0)</f>
        <v>0</v>
      </c>
      <c r="BG236" s="155">
        <f>IF(N236="zákl. prenesená",J236,0)</f>
        <v>0</v>
      </c>
      <c r="BH236" s="155">
        <f>IF(N236="zníž. prenesená",J236,0)</f>
        <v>0</v>
      </c>
      <c r="BI236" s="155">
        <f>IF(N236="nulová",J236,0)</f>
        <v>0</v>
      </c>
      <c r="BJ236" s="17" t="s">
        <v>118</v>
      </c>
      <c r="BK236" s="155">
        <f>I236*H236</f>
        <v>0</v>
      </c>
    </row>
    <row r="237" spans="2:65" s="1" customFormat="1" ht="16.25" customHeight="1">
      <c r="B237" s="32"/>
      <c r="C237" s="198" t="s">
        <v>1</v>
      </c>
      <c r="D237" s="198" t="s">
        <v>179</v>
      </c>
      <c r="E237" s="199" t="s">
        <v>1</v>
      </c>
      <c r="F237" s="200" t="s">
        <v>1</v>
      </c>
      <c r="G237" s="201" t="s">
        <v>1</v>
      </c>
      <c r="H237" s="202"/>
      <c r="I237" s="202"/>
      <c r="J237" s="203">
        <f t="shared" si="60"/>
        <v>0</v>
      </c>
      <c r="K237" s="204"/>
      <c r="L237" s="32"/>
      <c r="M237" s="205" t="s">
        <v>1</v>
      </c>
      <c r="N237" s="206" t="s">
        <v>41</v>
      </c>
      <c r="T237" s="59"/>
      <c r="AT237" s="17" t="s">
        <v>1276</v>
      </c>
      <c r="AU237" s="17" t="s">
        <v>83</v>
      </c>
      <c r="AY237" s="17" t="s">
        <v>1276</v>
      </c>
      <c r="BE237" s="155">
        <f>IF(N237="základná",J237,0)</f>
        <v>0</v>
      </c>
      <c r="BF237" s="155">
        <f>IF(N237="znížená",J237,0)</f>
        <v>0</v>
      </c>
      <c r="BG237" s="155">
        <f>IF(N237="zákl. prenesená",J237,0)</f>
        <v>0</v>
      </c>
      <c r="BH237" s="155">
        <f>IF(N237="zníž. prenesená",J237,0)</f>
        <v>0</v>
      </c>
      <c r="BI237" s="155">
        <f>IF(N237="nulová",J237,0)</f>
        <v>0</v>
      </c>
      <c r="BJ237" s="17" t="s">
        <v>118</v>
      </c>
      <c r="BK237" s="155">
        <f>I237*H237</f>
        <v>0</v>
      </c>
    </row>
    <row r="238" spans="2:65" s="1" customFormat="1" ht="16.25" customHeight="1">
      <c r="B238" s="32"/>
      <c r="C238" s="198" t="s">
        <v>1</v>
      </c>
      <c r="D238" s="198" t="s">
        <v>179</v>
      </c>
      <c r="E238" s="199" t="s">
        <v>1</v>
      </c>
      <c r="F238" s="200" t="s">
        <v>1</v>
      </c>
      <c r="G238" s="201" t="s">
        <v>1</v>
      </c>
      <c r="H238" s="202"/>
      <c r="I238" s="202"/>
      <c r="J238" s="203">
        <f t="shared" si="60"/>
        <v>0</v>
      </c>
      <c r="K238" s="204"/>
      <c r="L238" s="32"/>
      <c r="M238" s="205" t="s">
        <v>1</v>
      </c>
      <c r="N238" s="206" t="s">
        <v>41</v>
      </c>
      <c r="O238" s="207"/>
      <c r="P238" s="207"/>
      <c r="Q238" s="207"/>
      <c r="R238" s="207"/>
      <c r="S238" s="207"/>
      <c r="T238" s="208"/>
      <c r="AT238" s="17" t="s">
        <v>1276</v>
      </c>
      <c r="AU238" s="17" t="s">
        <v>83</v>
      </c>
      <c r="AY238" s="17" t="s">
        <v>1276</v>
      </c>
      <c r="BE238" s="155">
        <f>IF(N238="základná",J238,0)</f>
        <v>0</v>
      </c>
      <c r="BF238" s="155">
        <f>IF(N238="znížená",J238,0)</f>
        <v>0</v>
      </c>
      <c r="BG238" s="155">
        <f>IF(N238="zákl. prenesená",J238,0)</f>
        <v>0</v>
      </c>
      <c r="BH238" s="155">
        <f>IF(N238="zníž. prenesená",J238,0)</f>
        <v>0</v>
      </c>
      <c r="BI238" s="155">
        <f>IF(N238="nulová",J238,0)</f>
        <v>0</v>
      </c>
      <c r="BJ238" s="17" t="s">
        <v>118</v>
      </c>
      <c r="BK238" s="155">
        <f>I238*H238</f>
        <v>0</v>
      </c>
    </row>
    <row r="239" spans="2:65" s="1" customFormat="1" ht="7" customHeight="1">
      <c r="B239" s="47"/>
      <c r="C239" s="48"/>
      <c r="D239" s="48"/>
      <c r="E239" s="48"/>
      <c r="F239" s="48"/>
      <c r="G239" s="48"/>
      <c r="H239" s="48"/>
      <c r="I239" s="48"/>
      <c r="J239" s="48"/>
      <c r="K239" s="48"/>
      <c r="L239" s="32"/>
    </row>
  </sheetData>
  <autoFilter ref="C123:K238" xr:uid="{00000000-0009-0000-0000-000004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34:D239" xr:uid="{00000000-0002-0000-0400-000000000000}">
      <formula1>"K, M"</formula1>
    </dataValidation>
    <dataValidation type="list" allowBlank="1" showInputMessage="1" showErrorMessage="1" error="Povolené sú hodnoty základná, znížená, nulová." sqref="N234:N239" xr:uid="{00000000-0002-0000-04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75"/>
  <sheetViews>
    <sheetView showGridLines="0" topLeftCell="A232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96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1865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1866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1866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ROUND(J123,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ROUND((ROUND((SUM(BE123:BE168)),  2) + SUM(BE170:BE174)), 2)</f>
        <v>0</v>
      </c>
      <c r="G33" s="96"/>
      <c r="H33" s="96"/>
      <c r="I33" s="97">
        <v>0.2</v>
      </c>
      <c r="J33" s="95">
        <f>ROUND((ROUND(((SUM(BE123:BE168))*I33),  2) + (SUM(BE170:BE174)*I33)),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ROUND((ROUND((SUM(BF123:BF168)),  2) + SUM(BF170:BF174)), 2)</f>
        <v>0</v>
      </c>
      <c r="G34" s="96"/>
      <c r="H34" s="96"/>
      <c r="I34" s="97">
        <v>0.2</v>
      </c>
      <c r="J34" s="95">
        <f>ROUND((ROUND(((SUM(BF123:BF168))*I34),  2) + (SUM(BF170:BF174)*I34)),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ROUND((ROUND((SUM(BG123:BG168)),  2) + SUM(BG170:BG174)),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ROUND((ROUND((SUM(BH123:BH168)),  2) + SUM(BH170:BH174)),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ROUND((ROUND((SUM(BI123:BI168)),  2) + SUM(BI170:BI174)),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05 - Vzduchotechnika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Ing. Andrej Kriško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Ing. Andrej Kriško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J123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1867</v>
      </c>
      <c r="E97" s="113"/>
      <c r="F97" s="113"/>
      <c r="G97" s="113"/>
      <c r="H97" s="113"/>
      <c r="I97" s="113"/>
      <c r="J97" s="114">
        <f>J124</f>
        <v>0</v>
      </c>
      <c r="L97" s="111"/>
    </row>
    <row r="98" spans="2:12" s="9" customFormat="1" ht="20" customHeight="1">
      <c r="B98" s="115"/>
      <c r="D98" s="116" t="s">
        <v>1868</v>
      </c>
      <c r="E98" s="117"/>
      <c r="F98" s="117"/>
      <c r="G98" s="117"/>
      <c r="H98" s="117"/>
      <c r="I98" s="117"/>
      <c r="J98" s="118">
        <f>J125</f>
        <v>0</v>
      </c>
      <c r="L98" s="115"/>
    </row>
    <row r="99" spans="2:12" s="9" customFormat="1" ht="20" customHeight="1">
      <c r="B99" s="115"/>
      <c r="D99" s="116" t="s">
        <v>1869</v>
      </c>
      <c r="E99" s="117"/>
      <c r="F99" s="117"/>
      <c r="G99" s="117"/>
      <c r="H99" s="117"/>
      <c r="I99" s="117"/>
      <c r="J99" s="118">
        <f>J141</f>
        <v>0</v>
      </c>
      <c r="L99" s="115"/>
    </row>
    <row r="100" spans="2:12" s="9" customFormat="1" ht="20" customHeight="1">
      <c r="B100" s="115"/>
      <c r="D100" s="116" t="s">
        <v>1870</v>
      </c>
      <c r="E100" s="117"/>
      <c r="F100" s="117"/>
      <c r="G100" s="117"/>
      <c r="H100" s="117"/>
      <c r="I100" s="117"/>
      <c r="J100" s="118">
        <f>J149</f>
        <v>0</v>
      </c>
      <c r="L100" s="115"/>
    </row>
    <row r="101" spans="2:12" s="9" customFormat="1" ht="20" customHeight="1">
      <c r="B101" s="115"/>
      <c r="D101" s="116" t="s">
        <v>1871</v>
      </c>
      <c r="E101" s="117"/>
      <c r="F101" s="117"/>
      <c r="G101" s="117"/>
      <c r="H101" s="117"/>
      <c r="I101" s="117"/>
      <c r="J101" s="118">
        <f>J157</f>
        <v>0</v>
      </c>
      <c r="L101" s="115"/>
    </row>
    <row r="102" spans="2:12" s="9" customFormat="1" ht="20" customHeight="1">
      <c r="B102" s="115"/>
      <c r="D102" s="116" t="s">
        <v>1872</v>
      </c>
      <c r="E102" s="117"/>
      <c r="F102" s="117"/>
      <c r="G102" s="117"/>
      <c r="H102" s="117"/>
      <c r="I102" s="117"/>
      <c r="J102" s="118">
        <f>J165</f>
        <v>0</v>
      </c>
      <c r="L102" s="115"/>
    </row>
    <row r="103" spans="2:12" s="8" customFormat="1" ht="21.75" customHeight="1">
      <c r="B103" s="111"/>
      <c r="D103" s="119" t="s">
        <v>162</v>
      </c>
      <c r="J103" s="120">
        <f>J169</f>
        <v>0</v>
      </c>
      <c r="L103" s="111"/>
    </row>
    <row r="104" spans="2:12" s="1" customFormat="1" ht="21.75" customHeight="1">
      <c r="B104" s="32"/>
      <c r="L104" s="32"/>
    </row>
    <row r="105" spans="2:12" s="1" customFormat="1" ht="7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32"/>
    </row>
    <row r="109" spans="2:12" s="1" customFormat="1" ht="7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32"/>
    </row>
    <row r="110" spans="2:12" s="1" customFormat="1" ht="25" customHeight="1">
      <c r="B110" s="32"/>
      <c r="C110" s="21" t="s">
        <v>163</v>
      </c>
      <c r="L110" s="32"/>
    </row>
    <row r="111" spans="2:12" s="1" customFormat="1" ht="7" customHeight="1">
      <c r="B111" s="32"/>
      <c r="L111" s="32"/>
    </row>
    <row r="112" spans="2:12" s="1" customFormat="1" ht="12" customHeight="1">
      <c r="B112" s="32"/>
      <c r="C112" s="27" t="s">
        <v>15</v>
      </c>
      <c r="L112" s="32"/>
    </row>
    <row r="113" spans="2:65" s="1" customFormat="1" ht="16.5" customHeight="1">
      <c r="B113" s="32"/>
      <c r="E113" s="259" t="str">
        <f>E7</f>
        <v>ZŠ Láb - prístavba - aktualizácia</v>
      </c>
      <c r="F113" s="260"/>
      <c r="G113" s="260"/>
      <c r="H113" s="260"/>
      <c r="L113" s="32"/>
    </row>
    <row r="114" spans="2:65" s="1" customFormat="1" ht="12" customHeight="1">
      <c r="B114" s="32"/>
      <c r="C114" s="27" t="s">
        <v>132</v>
      </c>
      <c r="L114" s="32"/>
    </row>
    <row r="115" spans="2:65" s="1" customFormat="1" ht="16.5" customHeight="1">
      <c r="B115" s="32"/>
      <c r="E115" s="221" t="str">
        <f>E9</f>
        <v>05 - Vzduchotechnika</v>
      </c>
      <c r="F115" s="261"/>
      <c r="G115" s="261"/>
      <c r="H115" s="261"/>
      <c r="L115" s="32"/>
    </row>
    <row r="116" spans="2:65" s="1" customFormat="1" ht="7" customHeight="1">
      <c r="B116" s="32"/>
      <c r="L116" s="32"/>
    </row>
    <row r="117" spans="2:65" s="1" customFormat="1" ht="12" customHeight="1">
      <c r="B117" s="32"/>
      <c r="C117" s="27" t="s">
        <v>19</v>
      </c>
      <c r="F117" s="25" t="str">
        <f>F12</f>
        <v>Základná škola Láb</v>
      </c>
      <c r="I117" s="27" t="s">
        <v>21</v>
      </c>
      <c r="J117" s="55" t="str">
        <f>IF(J12="","",J12)</f>
        <v/>
      </c>
      <c r="L117" s="32"/>
    </row>
    <row r="118" spans="2:65" s="1" customFormat="1" ht="7" customHeight="1">
      <c r="B118" s="32"/>
      <c r="L118" s="32"/>
    </row>
    <row r="119" spans="2:65" s="1" customFormat="1" ht="15.25" customHeight="1">
      <c r="B119" s="32"/>
      <c r="C119" s="27" t="s">
        <v>22</v>
      </c>
      <c r="F119" s="25" t="str">
        <f>E15</f>
        <v>Obec Láb</v>
      </c>
      <c r="I119" s="27" t="s">
        <v>28</v>
      </c>
      <c r="J119" s="30" t="str">
        <f>E21</f>
        <v>Ing. Andrej Kriško</v>
      </c>
      <c r="L119" s="32"/>
    </row>
    <row r="120" spans="2:65" s="1" customFormat="1" ht="15.25" customHeight="1">
      <c r="B120" s="32"/>
      <c r="C120" s="27" t="s">
        <v>26</v>
      </c>
      <c r="F120" s="25" t="str">
        <f>IF(E18="","",E18)</f>
        <v>Vyplň údaj</v>
      </c>
      <c r="I120" s="27" t="s">
        <v>31</v>
      </c>
      <c r="J120" s="30" t="str">
        <f>E24</f>
        <v>Ing. Andrej Kriško</v>
      </c>
      <c r="L120" s="32"/>
    </row>
    <row r="121" spans="2:65" s="1" customFormat="1" ht="10.25" customHeight="1">
      <c r="B121" s="32"/>
      <c r="L121" s="32"/>
    </row>
    <row r="122" spans="2:65" s="10" customFormat="1" ht="29.25" customHeight="1">
      <c r="B122" s="121"/>
      <c r="C122" s="122" t="s">
        <v>164</v>
      </c>
      <c r="D122" s="123" t="s">
        <v>60</v>
      </c>
      <c r="E122" s="123" t="s">
        <v>56</v>
      </c>
      <c r="F122" s="123" t="s">
        <v>57</v>
      </c>
      <c r="G122" s="123" t="s">
        <v>165</v>
      </c>
      <c r="H122" s="123" t="s">
        <v>166</v>
      </c>
      <c r="I122" s="123" t="s">
        <v>167</v>
      </c>
      <c r="J122" s="124" t="s">
        <v>137</v>
      </c>
      <c r="K122" s="125" t="s">
        <v>168</v>
      </c>
      <c r="L122" s="121"/>
      <c r="M122" s="62" t="s">
        <v>1</v>
      </c>
      <c r="N122" s="63" t="s">
        <v>39</v>
      </c>
      <c r="O122" s="63" t="s">
        <v>169</v>
      </c>
      <c r="P122" s="63" t="s">
        <v>170</v>
      </c>
      <c r="Q122" s="63" t="s">
        <v>171</v>
      </c>
      <c r="R122" s="63" t="s">
        <v>172</v>
      </c>
      <c r="S122" s="63" t="s">
        <v>173</v>
      </c>
      <c r="T122" s="64" t="s">
        <v>174</v>
      </c>
    </row>
    <row r="123" spans="2:65" s="1" customFormat="1" ht="22.75" customHeight="1">
      <c r="B123" s="32"/>
      <c r="C123" s="67" t="s">
        <v>138</v>
      </c>
      <c r="J123" s="126">
        <f>BK123</f>
        <v>0</v>
      </c>
      <c r="L123" s="32"/>
      <c r="M123" s="65"/>
      <c r="N123" s="56"/>
      <c r="O123" s="56"/>
      <c r="P123" s="127">
        <f>P124+P169</f>
        <v>0</v>
      </c>
      <c r="Q123" s="56"/>
      <c r="R123" s="127">
        <f>R124+R169</f>
        <v>0</v>
      </c>
      <c r="S123" s="56"/>
      <c r="T123" s="128">
        <f>T124+T169</f>
        <v>0</v>
      </c>
      <c r="AT123" s="17" t="s">
        <v>74</v>
      </c>
      <c r="AU123" s="17" t="s">
        <v>139</v>
      </c>
      <c r="BK123" s="129">
        <f>BK124+BK169</f>
        <v>0</v>
      </c>
    </row>
    <row r="124" spans="2:65" s="11" customFormat="1" ht="26" customHeight="1">
      <c r="B124" s="130"/>
      <c r="D124" s="131" t="s">
        <v>74</v>
      </c>
      <c r="E124" s="132" t="s">
        <v>1873</v>
      </c>
      <c r="F124" s="132" t="s">
        <v>95</v>
      </c>
      <c r="I124" s="133"/>
      <c r="J124" s="120">
        <f>BK124</f>
        <v>0</v>
      </c>
      <c r="L124" s="130"/>
      <c r="M124" s="134"/>
      <c r="P124" s="135">
        <f>P125+P141+P149+P157+P165</f>
        <v>0</v>
      </c>
      <c r="R124" s="135">
        <f>R125+R141+R149+R157+R165</f>
        <v>0</v>
      </c>
      <c r="T124" s="136">
        <f>T125+T141+T149+T157+T165</f>
        <v>0</v>
      </c>
      <c r="AR124" s="131" t="s">
        <v>83</v>
      </c>
      <c r="AT124" s="137" t="s">
        <v>74</v>
      </c>
      <c r="AU124" s="137" t="s">
        <v>75</v>
      </c>
      <c r="AY124" s="131" t="s">
        <v>177</v>
      </c>
      <c r="BK124" s="138">
        <f>BK125+BK141+BK149+BK157+BK165</f>
        <v>0</v>
      </c>
    </row>
    <row r="125" spans="2:65" s="11" customFormat="1" ht="22.75" customHeight="1">
      <c r="B125" s="130"/>
      <c r="D125" s="131" t="s">
        <v>74</v>
      </c>
      <c r="E125" s="139" t="s">
        <v>1874</v>
      </c>
      <c r="F125" s="139" t="s">
        <v>1875</v>
      </c>
      <c r="I125" s="133"/>
      <c r="J125" s="140">
        <f>BK125</f>
        <v>0</v>
      </c>
      <c r="L125" s="130"/>
      <c r="M125" s="134"/>
      <c r="P125" s="135">
        <f>SUM(P126:P140)</f>
        <v>0</v>
      </c>
      <c r="R125" s="135">
        <f>SUM(R126:R140)</f>
        <v>0</v>
      </c>
      <c r="T125" s="136">
        <f>SUM(T126:T140)</f>
        <v>0</v>
      </c>
      <c r="AR125" s="131" t="s">
        <v>83</v>
      </c>
      <c r="AT125" s="137" t="s">
        <v>74</v>
      </c>
      <c r="AU125" s="137" t="s">
        <v>83</v>
      </c>
      <c r="AY125" s="131" t="s">
        <v>177</v>
      </c>
      <c r="BK125" s="138">
        <f>SUM(BK126:BK140)</f>
        <v>0</v>
      </c>
    </row>
    <row r="126" spans="2:65" s="1" customFormat="1" ht="49" customHeight="1">
      <c r="B126" s="141"/>
      <c r="C126" s="142" t="s">
        <v>83</v>
      </c>
      <c r="D126" s="142" t="s">
        <v>179</v>
      </c>
      <c r="E126" s="143" t="s">
        <v>1876</v>
      </c>
      <c r="F126" s="144" t="s">
        <v>1877</v>
      </c>
      <c r="G126" s="145" t="s">
        <v>1878</v>
      </c>
      <c r="H126" s="146">
        <v>1</v>
      </c>
      <c r="I126" s="147"/>
      <c r="J126" s="148">
        <f t="shared" ref="J126:J140" si="0">ROUND(I126*H126,2)</f>
        <v>0</v>
      </c>
      <c r="K126" s="149"/>
      <c r="L126" s="32"/>
      <c r="M126" s="150" t="s">
        <v>1</v>
      </c>
      <c r="N126" s="151" t="s">
        <v>41</v>
      </c>
      <c r="P126" s="152">
        <f t="shared" ref="P126:P140" si="1">O126*H126</f>
        <v>0</v>
      </c>
      <c r="Q126" s="152">
        <v>0</v>
      </c>
      <c r="R126" s="152">
        <f t="shared" ref="R126:R140" si="2">Q126*H126</f>
        <v>0</v>
      </c>
      <c r="S126" s="152">
        <v>0</v>
      </c>
      <c r="T126" s="153">
        <f t="shared" ref="T126:T140" si="3">S126*H126</f>
        <v>0</v>
      </c>
      <c r="AR126" s="154" t="s">
        <v>183</v>
      </c>
      <c r="AT126" s="154" t="s">
        <v>179</v>
      </c>
      <c r="AU126" s="154" t="s">
        <v>118</v>
      </c>
      <c r="AY126" s="17" t="s">
        <v>177</v>
      </c>
      <c r="BE126" s="155">
        <f t="shared" ref="BE126:BE140" si="4">IF(N126="základná",J126,0)</f>
        <v>0</v>
      </c>
      <c r="BF126" s="155">
        <f t="shared" ref="BF126:BF140" si="5">IF(N126="znížená",J126,0)</f>
        <v>0</v>
      </c>
      <c r="BG126" s="155">
        <f t="shared" ref="BG126:BG140" si="6">IF(N126="zákl. prenesená",J126,0)</f>
        <v>0</v>
      </c>
      <c r="BH126" s="155">
        <f t="shared" ref="BH126:BH140" si="7">IF(N126="zníž. prenesená",J126,0)</f>
        <v>0</v>
      </c>
      <c r="BI126" s="155">
        <f t="shared" ref="BI126:BI140" si="8">IF(N126="nulová",J126,0)</f>
        <v>0</v>
      </c>
      <c r="BJ126" s="17" t="s">
        <v>118</v>
      </c>
      <c r="BK126" s="155">
        <f t="shared" ref="BK126:BK140" si="9">ROUND(I126*H126,2)</f>
        <v>0</v>
      </c>
      <c r="BL126" s="17" t="s">
        <v>183</v>
      </c>
      <c r="BM126" s="154" t="s">
        <v>118</v>
      </c>
    </row>
    <row r="127" spans="2:65" s="1" customFormat="1" ht="16.5" customHeight="1">
      <c r="B127" s="141"/>
      <c r="C127" s="142" t="s">
        <v>118</v>
      </c>
      <c r="D127" s="142" t="s">
        <v>179</v>
      </c>
      <c r="E127" s="143" t="s">
        <v>1879</v>
      </c>
      <c r="F127" s="144" t="s">
        <v>1880</v>
      </c>
      <c r="G127" s="145" t="s">
        <v>329</v>
      </c>
      <c r="H127" s="146">
        <v>2</v>
      </c>
      <c r="I127" s="147"/>
      <c r="J127" s="148">
        <f t="shared" si="0"/>
        <v>0</v>
      </c>
      <c r="K127" s="149"/>
      <c r="L127" s="32"/>
      <c r="M127" s="150" t="s">
        <v>1</v>
      </c>
      <c r="N127" s="151" t="s">
        <v>41</v>
      </c>
      <c r="P127" s="152">
        <f t="shared" si="1"/>
        <v>0</v>
      </c>
      <c r="Q127" s="152">
        <v>0</v>
      </c>
      <c r="R127" s="152">
        <f t="shared" si="2"/>
        <v>0</v>
      </c>
      <c r="S127" s="152">
        <v>0</v>
      </c>
      <c r="T127" s="153">
        <f t="shared" si="3"/>
        <v>0</v>
      </c>
      <c r="AR127" s="154" t="s">
        <v>183</v>
      </c>
      <c r="AT127" s="154" t="s">
        <v>179</v>
      </c>
      <c r="AU127" s="154" t="s">
        <v>118</v>
      </c>
      <c r="AY127" s="17" t="s">
        <v>177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7" t="s">
        <v>118</v>
      </c>
      <c r="BK127" s="155">
        <f t="shared" si="9"/>
        <v>0</v>
      </c>
      <c r="BL127" s="17" t="s">
        <v>183</v>
      </c>
      <c r="BM127" s="154" t="s">
        <v>183</v>
      </c>
    </row>
    <row r="128" spans="2:65" s="1" customFormat="1" ht="16.5" customHeight="1">
      <c r="B128" s="141"/>
      <c r="C128" s="142" t="s">
        <v>191</v>
      </c>
      <c r="D128" s="142" t="s">
        <v>179</v>
      </c>
      <c r="E128" s="143" t="s">
        <v>1881</v>
      </c>
      <c r="F128" s="144" t="s">
        <v>1882</v>
      </c>
      <c r="G128" s="145" t="s">
        <v>1878</v>
      </c>
      <c r="H128" s="146">
        <v>25</v>
      </c>
      <c r="I128" s="147"/>
      <c r="J128" s="148">
        <f t="shared" si="0"/>
        <v>0</v>
      </c>
      <c r="K128" s="149"/>
      <c r="L128" s="32"/>
      <c r="M128" s="150" t="s">
        <v>1</v>
      </c>
      <c r="N128" s="151" t="s">
        <v>41</v>
      </c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AR128" s="154" t="s">
        <v>183</v>
      </c>
      <c r="AT128" s="154" t="s">
        <v>179</v>
      </c>
      <c r="AU128" s="154" t="s">
        <v>118</v>
      </c>
      <c r="AY128" s="17" t="s">
        <v>177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7" t="s">
        <v>118</v>
      </c>
      <c r="BK128" s="155">
        <f t="shared" si="9"/>
        <v>0</v>
      </c>
      <c r="BL128" s="17" t="s">
        <v>183</v>
      </c>
      <c r="BM128" s="154" t="s">
        <v>205</v>
      </c>
    </row>
    <row r="129" spans="2:65" s="1" customFormat="1" ht="16.5" customHeight="1">
      <c r="B129" s="141"/>
      <c r="C129" s="142" t="s">
        <v>183</v>
      </c>
      <c r="D129" s="142" t="s">
        <v>179</v>
      </c>
      <c r="E129" s="143" t="s">
        <v>1883</v>
      </c>
      <c r="F129" s="144" t="s">
        <v>1884</v>
      </c>
      <c r="G129" s="145" t="s">
        <v>1878</v>
      </c>
      <c r="H129" s="146">
        <v>2</v>
      </c>
      <c r="I129" s="147"/>
      <c r="J129" s="148">
        <f t="shared" si="0"/>
        <v>0</v>
      </c>
      <c r="K129" s="149"/>
      <c r="L129" s="32"/>
      <c r="M129" s="150" t="s">
        <v>1</v>
      </c>
      <c r="N129" s="151" t="s">
        <v>41</v>
      </c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AR129" s="154" t="s">
        <v>183</v>
      </c>
      <c r="AT129" s="154" t="s">
        <v>179</v>
      </c>
      <c r="AU129" s="154" t="s">
        <v>118</v>
      </c>
      <c r="AY129" s="17" t="s">
        <v>177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7" t="s">
        <v>118</v>
      </c>
      <c r="BK129" s="155">
        <f t="shared" si="9"/>
        <v>0</v>
      </c>
      <c r="BL129" s="17" t="s">
        <v>183</v>
      </c>
      <c r="BM129" s="154" t="s">
        <v>215</v>
      </c>
    </row>
    <row r="130" spans="2:65" s="1" customFormat="1" ht="16.5" customHeight="1">
      <c r="B130" s="141"/>
      <c r="C130" s="142" t="s">
        <v>200</v>
      </c>
      <c r="D130" s="142" t="s">
        <v>179</v>
      </c>
      <c r="E130" s="143" t="s">
        <v>1885</v>
      </c>
      <c r="F130" s="144" t="s">
        <v>1886</v>
      </c>
      <c r="G130" s="145" t="s">
        <v>1887</v>
      </c>
      <c r="H130" s="146">
        <v>25</v>
      </c>
      <c r="I130" s="147"/>
      <c r="J130" s="148">
        <f t="shared" si="0"/>
        <v>0</v>
      </c>
      <c r="K130" s="149"/>
      <c r="L130" s="32"/>
      <c r="M130" s="150" t="s">
        <v>1</v>
      </c>
      <c r="N130" s="151" t="s">
        <v>41</v>
      </c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AR130" s="154" t="s">
        <v>183</v>
      </c>
      <c r="AT130" s="154" t="s">
        <v>179</v>
      </c>
      <c r="AU130" s="154" t="s">
        <v>118</v>
      </c>
      <c r="AY130" s="17" t="s">
        <v>177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7" t="s">
        <v>118</v>
      </c>
      <c r="BK130" s="155">
        <f t="shared" si="9"/>
        <v>0</v>
      </c>
      <c r="BL130" s="17" t="s">
        <v>183</v>
      </c>
      <c r="BM130" s="154" t="s">
        <v>109</v>
      </c>
    </row>
    <row r="131" spans="2:65" s="1" customFormat="1" ht="16.5" customHeight="1">
      <c r="B131" s="141"/>
      <c r="C131" s="142" t="s">
        <v>205</v>
      </c>
      <c r="D131" s="142" t="s">
        <v>179</v>
      </c>
      <c r="E131" s="143" t="s">
        <v>1888</v>
      </c>
      <c r="F131" s="144" t="s">
        <v>1889</v>
      </c>
      <c r="G131" s="145" t="s">
        <v>1887</v>
      </c>
      <c r="H131" s="146">
        <v>20</v>
      </c>
      <c r="I131" s="147"/>
      <c r="J131" s="148">
        <f t="shared" si="0"/>
        <v>0</v>
      </c>
      <c r="K131" s="149"/>
      <c r="L131" s="32"/>
      <c r="M131" s="150" t="s">
        <v>1</v>
      </c>
      <c r="N131" s="151" t="s">
        <v>41</v>
      </c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AR131" s="154" t="s">
        <v>183</v>
      </c>
      <c r="AT131" s="154" t="s">
        <v>179</v>
      </c>
      <c r="AU131" s="154" t="s">
        <v>118</v>
      </c>
      <c r="AY131" s="17" t="s">
        <v>177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7" t="s">
        <v>118</v>
      </c>
      <c r="BK131" s="155">
        <f t="shared" si="9"/>
        <v>0</v>
      </c>
      <c r="BL131" s="17" t="s">
        <v>183</v>
      </c>
      <c r="BM131" s="154" t="s">
        <v>233</v>
      </c>
    </row>
    <row r="132" spans="2:65" s="1" customFormat="1" ht="16.5" customHeight="1">
      <c r="B132" s="141"/>
      <c r="C132" s="142" t="s">
        <v>210</v>
      </c>
      <c r="D132" s="142" t="s">
        <v>179</v>
      </c>
      <c r="E132" s="143" t="s">
        <v>1890</v>
      </c>
      <c r="F132" s="144" t="s">
        <v>1891</v>
      </c>
      <c r="G132" s="145" t="s">
        <v>1887</v>
      </c>
      <c r="H132" s="146">
        <v>15</v>
      </c>
      <c r="I132" s="147"/>
      <c r="J132" s="148">
        <f t="shared" si="0"/>
        <v>0</v>
      </c>
      <c r="K132" s="149"/>
      <c r="L132" s="32"/>
      <c r="M132" s="150" t="s">
        <v>1</v>
      </c>
      <c r="N132" s="151" t="s">
        <v>41</v>
      </c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AR132" s="154" t="s">
        <v>183</v>
      </c>
      <c r="AT132" s="154" t="s">
        <v>179</v>
      </c>
      <c r="AU132" s="154" t="s">
        <v>118</v>
      </c>
      <c r="AY132" s="17" t="s">
        <v>177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7" t="s">
        <v>118</v>
      </c>
      <c r="BK132" s="155">
        <f t="shared" si="9"/>
        <v>0</v>
      </c>
      <c r="BL132" s="17" t="s">
        <v>183</v>
      </c>
      <c r="BM132" s="154" t="s">
        <v>245</v>
      </c>
    </row>
    <row r="133" spans="2:65" s="1" customFormat="1" ht="16.5" customHeight="1">
      <c r="B133" s="141"/>
      <c r="C133" s="142" t="s">
        <v>215</v>
      </c>
      <c r="D133" s="142" t="s">
        <v>179</v>
      </c>
      <c r="E133" s="143" t="s">
        <v>1892</v>
      </c>
      <c r="F133" s="144" t="s">
        <v>1893</v>
      </c>
      <c r="G133" s="145" t="s">
        <v>1887</v>
      </c>
      <c r="H133" s="146">
        <v>25</v>
      </c>
      <c r="I133" s="147"/>
      <c r="J133" s="148">
        <f t="shared" si="0"/>
        <v>0</v>
      </c>
      <c r="K133" s="149"/>
      <c r="L133" s="32"/>
      <c r="M133" s="150" t="s">
        <v>1</v>
      </c>
      <c r="N133" s="151" t="s">
        <v>41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AR133" s="154" t="s">
        <v>183</v>
      </c>
      <c r="AT133" s="154" t="s">
        <v>179</v>
      </c>
      <c r="AU133" s="154" t="s">
        <v>118</v>
      </c>
      <c r="AY133" s="17" t="s">
        <v>177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118</v>
      </c>
      <c r="BK133" s="155">
        <f t="shared" si="9"/>
        <v>0</v>
      </c>
      <c r="BL133" s="17" t="s">
        <v>183</v>
      </c>
      <c r="BM133" s="154" t="s">
        <v>258</v>
      </c>
    </row>
    <row r="134" spans="2:65" s="1" customFormat="1" ht="16.5" customHeight="1">
      <c r="B134" s="141"/>
      <c r="C134" s="142" t="s">
        <v>220</v>
      </c>
      <c r="D134" s="142" t="s">
        <v>179</v>
      </c>
      <c r="E134" s="143" t="s">
        <v>1894</v>
      </c>
      <c r="F134" s="144" t="s">
        <v>1895</v>
      </c>
      <c r="G134" s="145" t="s">
        <v>1887</v>
      </c>
      <c r="H134" s="146">
        <v>15</v>
      </c>
      <c r="I134" s="147"/>
      <c r="J134" s="148">
        <f t="shared" si="0"/>
        <v>0</v>
      </c>
      <c r="K134" s="149"/>
      <c r="L134" s="32"/>
      <c r="M134" s="150" t="s">
        <v>1</v>
      </c>
      <c r="N134" s="151" t="s">
        <v>41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AR134" s="154" t="s">
        <v>183</v>
      </c>
      <c r="AT134" s="154" t="s">
        <v>179</v>
      </c>
      <c r="AU134" s="154" t="s">
        <v>118</v>
      </c>
      <c r="AY134" s="17" t="s">
        <v>177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118</v>
      </c>
      <c r="BK134" s="155">
        <f t="shared" si="9"/>
        <v>0</v>
      </c>
      <c r="BL134" s="17" t="s">
        <v>183</v>
      </c>
      <c r="BM134" s="154" t="s">
        <v>268</v>
      </c>
    </row>
    <row r="135" spans="2:65" s="1" customFormat="1" ht="16.5" customHeight="1">
      <c r="B135" s="141"/>
      <c r="C135" s="142" t="s">
        <v>109</v>
      </c>
      <c r="D135" s="142" t="s">
        <v>179</v>
      </c>
      <c r="E135" s="143" t="s">
        <v>1896</v>
      </c>
      <c r="F135" s="144" t="s">
        <v>1897</v>
      </c>
      <c r="G135" s="145" t="s">
        <v>116</v>
      </c>
      <c r="H135" s="146">
        <v>120</v>
      </c>
      <c r="I135" s="147"/>
      <c r="J135" s="148">
        <f t="shared" si="0"/>
        <v>0</v>
      </c>
      <c r="K135" s="149"/>
      <c r="L135" s="32"/>
      <c r="M135" s="150" t="s">
        <v>1</v>
      </c>
      <c r="N135" s="151" t="s">
        <v>41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AR135" s="154" t="s">
        <v>183</v>
      </c>
      <c r="AT135" s="154" t="s">
        <v>179</v>
      </c>
      <c r="AU135" s="154" t="s">
        <v>118</v>
      </c>
      <c r="AY135" s="17" t="s">
        <v>177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118</v>
      </c>
      <c r="BK135" s="155">
        <f t="shared" si="9"/>
        <v>0</v>
      </c>
      <c r="BL135" s="17" t="s">
        <v>183</v>
      </c>
      <c r="BM135" s="154" t="s">
        <v>7</v>
      </c>
    </row>
    <row r="136" spans="2:65" s="1" customFormat="1" ht="24.25" customHeight="1">
      <c r="B136" s="141"/>
      <c r="C136" s="142" t="s">
        <v>112</v>
      </c>
      <c r="D136" s="142" t="s">
        <v>179</v>
      </c>
      <c r="E136" s="143" t="s">
        <v>1898</v>
      </c>
      <c r="F136" s="144" t="s">
        <v>1899</v>
      </c>
      <c r="G136" s="145" t="s">
        <v>116</v>
      </c>
      <c r="H136" s="146">
        <v>60</v>
      </c>
      <c r="I136" s="147"/>
      <c r="J136" s="148">
        <f t="shared" si="0"/>
        <v>0</v>
      </c>
      <c r="K136" s="149"/>
      <c r="L136" s="32"/>
      <c r="M136" s="150" t="s">
        <v>1</v>
      </c>
      <c r="N136" s="151" t="s">
        <v>41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AR136" s="154" t="s">
        <v>183</v>
      </c>
      <c r="AT136" s="154" t="s">
        <v>179</v>
      </c>
      <c r="AU136" s="154" t="s">
        <v>118</v>
      </c>
      <c r="AY136" s="17" t="s">
        <v>177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118</v>
      </c>
      <c r="BK136" s="155">
        <f t="shared" si="9"/>
        <v>0</v>
      </c>
      <c r="BL136" s="17" t="s">
        <v>183</v>
      </c>
      <c r="BM136" s="154" t="s">
        <v>289</v>
      </c>
    </row>
    <row r="137" spans="2:65" s="1" customFormat="1" ht="16.5" customHeight="1">
      <c r="B137" s="141"/>
      <c r="C137" s="142" t="s">
        <v>233</v>
      </c>
      <c r="D137" s="142" t="s">
        <v>179</v>
      </c>
      <c r="E137" s="143" t="s">
        <v>1900</v>
      </c>
      <c r="F137" s="144" t="s">
        <v>1901</v>
      </c>
      <c r="G137" s="145" t="s">
        <v>329</v>
      </c>
      <c r="H137" s="146">
        <v>1</v>
      </c>
      <c r="I137" s="147"/>
      <c r="J137" s="148">
        <f t="shared" si="0"/>
        <v>0</v>
      </c>
      <c r="K137" s="149"/>
      <c r="L137" s="32"/>
      <c r="M137" s="150" t="s">
        <v>1</v>
      </c>
      <c r="N137" s="151" t="s">
        <v>41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AR137" s="154" t="s">
        <v>183</v>
      </c>
      <c r="AT137" s="154" t="s">
        <v>179</v>
      </c>
      <c r="AU137" s="154" t="s">
        <v>118</v>
      </c>
      <c r="AY137" s="17" t="s">
        <v>177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118</v>
      </c>
      <c r="BK137" s="155">
        <f t="shared" si="9"/>
        <v>0</v>
      </c>
      <c r="BL137" s="17" t="s">
        <v>183</v>
      </c>
      <c r="BM137" s="154" t="s">
        <v>302</v>
      </c>
    </row>
    <row r="138" spans="2:65" s="1" customFormat="1" ht="24.25" customHeight="1">
      <c r="B138" s="141"/>
      <c r="C138" s="142" t="s">
        <v>239</v>
      </c>
      <c r="D138" s="142" t="s">
        <v>179</v>
      </c>
      <c r="E138" s="143" t="s">
        <v>1902</v>
      </c>
      <c r="F138" s="144" t="s">
        <v>1903</v>
      </c>
      <c r="G138" s="145" t="s">
        <v>1878</v>
      </c>
      <c r="H138" s="146">
        <v>2</v>
      </c>
      <c r="I138" s="147"/>
      <c r="J138" s="148">
        <f t="shared" si="0"/>
        <v>0</v>
      </c>
      <c r="K138" s="149"/>
      <c r="L138" s="32"/>
      <c r="M138" s="150" t="s">
        <v>1</v>
      </c>
      <c r="N138" s="151" t="s">
        <v>41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AR138" s="154" t="s">
        <v>183</v>
      </c>
      <c r="AT138" s="154" t="s">
        <v>179</v>
      </c>
      <c r="AU138" s="154" t="s">
        <v>118</v>
      </c>
      <c r="AY138" s="17" t="s">
        <v>177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118</v>
      </c>
      <c r="BK138" s="155">
        <f t="shared" si="9"/>
        <v>0</v>
      </c>
      <c r="BL138" s="17" t="s">
        <v>183</v>
      </c>
      <c r="BM138" s="154" t="s">
        <v>318</v>
      </c>
    </row>
    <row r="139" spans="2:65" s="1" customFormat="1" ht="24.25" customHeight="1">
      <c r="B139" s="141"/>
      <c r="C139" s="142" t="s">
        <v>245</v>
      </c>
      <c r="D139" s="142" t="s">
        <v>179</v>
      </c>
      <c r="E139" s="143" t="s">
        <v>1904</v>
      </c>
      <c r="F139" s="144" t="s">
        <v>1905</v>
      </c>
      <c r="G139" s="145" t="s">
        <v>329</v>
      </c>
      <c r="H139" s="146">
        <v>1</v>
      </c>
      <c r="I139" s="147"/>
      <c r="J139" s="148">
        <f t="shared" si="0"/>
        <v>0</v>
      </c>
      <c r="K139" s="149"/>
      <c r="L139" s="32"/>
      <c r="M139" s="150" t="s">
        <v>1</v>
      </c>
      <c r="N139" s="151" t="s">
        <v>41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AR139" s="154" t="s">
        <v>183</v>
      </c>
      <c r="AT139" s="154" t="s">
        <v>179</v>
      </c>
      <c r="AU139" s="154" t="s">
        <v>118</v>
      </c>
      <c r="AY139" s="17" t="s">
        <v>177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118</v>
      </c>
      <c r="BK139" s="155">
        <f t="shared" si="9"/>
        <v>0</v>
      </c>
      <c r="BL139" s="17" t="s">
        <v>183</v>
      </c>
      <c r="BM139" s="154" t="s">
        <v>335</v>
      </c>
    </row>
    <row r="140" spans="2:65" s="1" customFormat="1" ht="16.5" customHeight="1">
      <c r="B140" s="141"/>
      <c r="C140" s="142" t="s">
        <v>252</v>
      </c>
      <c r="D140" s="142" t="s">
        <v>179</v>
      </c>
      <c r="E140" s="143" t="s">
        <v>1906</v>
      </c>
      <c r="F140" s="144" t="s">
        <v>1907</v>
      </c>
      <c r="G140" s="145" t="s">
        <v>329</v>
      </c>
      <c r="H140" s="146">
        <v>1</v>
      </c>
      <c r="I140" s="147"/>
      <c r="J140" s="148">
        <f t="shared" si="0"/>
        <v>0</v>
      </c>
      <c r="K140" s="149"/>
      <c r="L140" s="32"/>
      <c r="M140" s="150" t="s">
        <v>1</v>
      </c>
      <c r="N140" s="151" t="s">
        <v>41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AR140" s="154" t="s">
        <v>183</v>
      </c>
      <c r="AT140" s="154" t="s">
        <v>179</v>
      </c>
      <c r="AU140" s="154" t="s">
        <v>118</v>
      </c>
      <c r="AY140" s="17" t="s">
        <v>177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118</v>
      </c>
      <c r="BK140" s="155">
        <f t="shared" si="9"/>
        <v>0</v>
      </c>
      <c r="BL140" s="17" t="s">
        <v>183</v>
      </c>
      <c r="BM140" s="154" t="s">
        <v>346</v>
      </c>
    </row>
    <row r="141" spans="2:65" s="11" customFormat="1" ht="22.75" customHeight="1">
      <c r="B141" s="130"/>
      <c r="D141" s="131" t="s">
        <v>74</v>
      </c>
      <c r="E141" s="139" t="s">
        <v>1908</v>
      </c>
      <c r="F141" s="139" t="s">
        <v>1909</v>
      </c>
      <c r="I141" s="133"/>
      <c r="J141" s="140">
        <f>BK141</f>
        <v>0</v>
      </c>
      <c r="L141" s="130"/>
      <c r="M141" s="134"/>
      <c r="P141" s="135">
        <f>SUM(P142:P148)</f>
        <v>0</v>
      </c>
      <c r="R141" s="135">
        <f>SUM(R142:R148)</f>
        <v>0</v>
      </c>
      <c r="T141" s="136">
        <f>SUM(T142:T148)</f>
        <v>0</v>
      </c>
      <c r="AR141" s="131" t="s">
        <v>83</v>
      </c>
      <c r="AT141" s="137" t="s">
        <v>74</v>
      </c>
      <c r="AU141" s="137" t="s">
        <v>83</v>
      </c>
      <c r="AY141" s="131" t="s">
        <v>177</v>
      </c>
      <c r="BK141" s="138">
        <f>SUM(BK142:BK148)</f>
        <v>0</v>
      </c>
    </row>
    <row r="142" spans="2:65" s="1" customFormat="1" ht="37.75" customHeight="1">
      <c r="B142" s="141"/>
      <c r="C142" s="142" t="s">
        <v>258</v>
      </c>
      <c r="D142" s="142" t="s">
        <v>179</v>
      </c>
      <c r="E142" s="143" t="s">
        <v>1910</v>
      </c>
      <c r="F142" s="144" t="s">
        <v>1911</v>
      </c>
      <c r="G142" s="145" t="s">
        <v>1878</v>
      </c>
      <c r="H142" s="146">
        <v>1</v>
      </c>
      <c r="I142" s="147"/>
      <c r="J142" s="148">
        <f t="shared" ref="J142:J148" si="10">ROUND(I142*H142,2)</f>
        <v>0</v>
      </c>
      <c r="K142" s="149"/>
      <c r="L142" s="32"/>
      <c r="M142" s="150" t="s">
        <v>1</v>
      </c>
      <c r="N142" s="151" t="s">
        <v>41</v>
      </c>
      <c r="P142" s="152">
        <f t="shared" ref="P142:P148" si="11">O142*H142</f>
        <v>0</v>
      </c>
      <c r="Q142" s="152">
        <v>0</v>
      </c>
      <c r="R142" s="152">
        <f t="shared" ref="R142:R148" si="12">Q142*H142</f>
        <v>0</v>
      </c>
      <c r="S142" s="152">
        <v>0</v>
      </c>
      <c r="T142" s="153">
        <f t="shared" ref="T142:T148" si="13">S142*H142</f>
        <v>0</v>
      </c>
      <c r="AR142" s="154" t="s">
        <v>183</v>
      </c>
      <c r="AT142" s="154" t="s">
        <v>179</v>
      </c>
      <c r="AU142" s="154" t="s">
        <v>118</v>
      </c>
      <c r="AY142" s="17" t="s">
        <v>177</v>
      </c>
      <c r="BE142" s="155">
        <f t="shared" ref="BE142:BE148" si="14">IF(N142="základná",J142,0)</f>
        <v>0</v>
      </c>
      <c r="BF142" s="155">
        <f t="shared" ref="BF142:BF148" si="15">IF(N142="znížená",J142,0)</f>
        <v>0</v>
      </c>
      <c r="BG142" s="155">
        <f t="shared" ref="BG142:BG148" si="16">IF(N142="zákl. prenesená",J142,0)</f>
        <v>0</v>
      </c>
      <c r="BH142" s="155">
        <f t="shared" ref="BH142:BH148" si="17">IF(N142="zníž. prenesená",J142,0)</f>
        <v>0</v>
      </c>
      <c r="BI142" s="155">
        <f t="shared" ref="BI142:BI148" si="18">IF(N142="nulová",J142,0)</f>
        <v>0</v>
      </c>
      <c r="BJ142" s="17" t="s">
        <v>118</v>
      </c>
      <c r="BK142" s="155">
        <f t="shared" ref="BK142:BK148" si="19">ROUND(I142*H142,2)</f>
        <v>0</v>
      </c>
      <c r="BL142" s="17" t="s">
        <v>183</v>
      </c>
      <c r="BM142" s="154" t="s">
        <v>355</v>
      </c>
    </row>
    <row r="143" spans="2:65" s="1" customFormat="1" ht="16.5" customHeight="1">
      <c r="B143" s="141"/>
      <c r="C143" s="142" t="s">
        <v>264</v>
      </c>
      <c r="D143" s="142" t="s">
        <v>179</v>
      </c>
      <c r="E143" s="143" t="s">
        <v>1912</v>
      </c>
      <c r="F143" s="144" t="s">
        <v>1913</v>
      </c>
      <c r="G143" s="145" t="s">
        <v>329</v>
      </c>
      <c r="H143" s="146">
        <v>2</v>
      </c>
      <c r="I143" s="147"/>
      <c r="J143" s="148">
        <f t="shared" si="10"/>
        <v>0</v>
      </c>
      <c r="K143" s="149"/>
      <c r="L143" s="32"/>
      <c r="M143" s="150" t="s">
        <v>1</v>
      </c>
      <c r="N143" s="151" t="s">
        <v>41</v>
      </c>
      <c r="P143" s="152">
        <f t="shared" si="11"/>
        <v>0</v>
      </c>
      <c r="Q143" s="152">
        <v>0</v>
      </c>
      <c r="R143" s="152">
        <f t="shared" si="12"/>
        <v>0</v>
      </c>
      <c r="S143" s="152">
        <v>0</v>
      </c>
      <c r="T143" s="153">
        <f t="shared" si="13"/>
        <v>0</v>
      </c>
      <c r="AR143" s="154" t="s">
        <v>183</v>
      </c>
      <c r="AT143" s="154" t="s">
        <v>179</v>
      </c>
      <c r="AU143" s="154" t="s">
        <v>118</v>
      </c>
      <c r="AY143" s="17" t="s">
        <v>177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7" t="s">
        <v>118</v>
      </c>
      <c r="BK143" s="155">
        <f t="shared" si="19"/>
        <v>0</v>
      </c>
      <c r="BL143" s="17" t="s">
        <v>183</v>
      </c>
      <c r="BM143" s="154" t="s">
        <v>366</v>
      </c>
    </row>
    <row r="144" spans="2:65" s="1" customFormat="1" ht="16.5" customHeight="1">
      <c r="B144" s="141"/>
      <c r="C144" s="142" t="s">
        <v>268</v>
      </c>
      <c r="D144" s="142" t="s">
        <v>179</v>
      </c>
      <c r="E144" s="143" t="s">
        <v>1914</v>
      </c>
      <c r="F144" s="144" t="s">
        <v>1915</v>
      </c>
      <c r="G144" s="145" t="s">
        <v>329</v>
      </c>
      <c r="H144" s="146">
        <v>1</v>
      </c>
      <c r="I144" s="147"/>
      <c r="J144" s="148">
        <f t="shared" si="10"/>
        <v>0</v>
      </c>
      <c r="K144" s="149"/>
      <c r="L144" s="32"/>
      <c r="M144" s="150" t="s">
        <v>1</v>
      </c>
      <c r="N144" s="151" t="s">
        <v>41</v>
      </c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53">
        <f t="shared" si="13"/>
        <v>0</v>
      </c>
      <c r="AR144" s="154" t="s">
        <v>183</v>
      </c>
      <c r="AT144" s="154" t="s">
        <v>179</v>
      </c>
      <c r="AU144" s="154" t="s">
        <v>118</v>
      </c>
      <c r="AY144" s="17" t="s">
        <v>177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7" t="s">
        <v>118</v>
      </c>
      <c r="BK144" s="155">
        <f t="shared" si="19"/>
        <v>0</v>
      </c>
      <c r="BL144" s="17" t="s">
        <v>183</v>
      </c>
      <c r="BM144" s="154" t="s">
        <v>376</v>
      </c>
    </row>
    <row r="145" spans="2:65" s="1" customFormat="1" ht="16.5" customHeight="1">
      <c r="B145" s="141"/>
      <c r="C145" s="142" t="s">
        <v>273</v>
      </c>
      <c r="D145" s="142" t="s">
        <v>179</v>
      </c>
      <c r="E145" s="143" t="s">
        <v>1916</v>
      </c>
      <c r="F145" s="144" t="s">
        <v>1884</v>
      </c>
      <c r="G145" s="145" t="s">
        <v>329</v>
      </c>
      <c r="H145" s="146">
        <v>2</v>
      </c>
      <c r="I145" s="147"/>
      <c r="J145" s="148">
        <f t="shared" si="10"/>
        <v>0</v>
      </c>
      <c r="K145" s="149"/>
      <c r="L145" s="32"/>
      <c r="M145" s="150" t="s">
        <v>1</v>
      </c>
      <c r="N145" s="151" t="s">
        <v>41</v>
      </c>
      <c r="P145" s="152">
        <f t="shared" si="11"/>
        <v>0</v>
      </c>
      <c r="Q145" s="152">
        <v>0</v>
      </c>
      <c r="R145" s="152">
        <f t="shared" si="12"/>
        <v>0</v>
      </c>
      <c r="S145" s="152">
        <v>0</v>
      </c>
      <c r="T145" s="153">
        <f t="shared" si="13"/>
        <v>0</v>
      </c>
      <c r="AR145" s="154" t="s">
        <v>183</v>
      </c>
      <c r="AT145" s="154" t="s">
        <v>179</v>
      </c>
      <c r="AU145" s="154" t="s">
        <v>118</v>
      </c>
      <c r="AY145" s="17" t="s">
        <v>177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7" t="s">
        <v>118</v>
      </c>
      <c r="BK145" s="155">
        <f t="shared" si="19"/>
        <v>0</v>
      </c>
      <c r="BL145" s="17" t="s">
        <v>183</v>
      </c>
      <c r="BM145" s="154" t="s">
        <v>390</v>
      </c>
    </row>
    <row r="146" spans="2:65" s="1" customFormat="1" ht="16.5" customHeight="1">
      <c r="B146" s="141"/>
      <c r="C146" s="142" t="s">
        <v>7</v>
      </c>
      <c r="D146" s="142" t="s">
        <v>179</v>
      </c>
      <c r="E146" s="143" t="s">
        <v>1917</v>
      </c>
      <c r="F146" s="144" t="s">
        <v>1918</v>
      </c>
      <c r="G146" s="145" t="s">
        <v>329</v>
      </c>
      <c r="H146" s="146">
        <v>2</v>
      </c>
      <c r="I146" s="147"/>
      <c r="J146" s="148">
        <f t="shared" si="10"/>
        <v>0</v>
      </c>
      <c r="K146" s="149"/>
      <c r="L146" s="32"/>
      <c r="M146" s="150" t="s">
        <v>1</v>
      </c>
      <c r="N146" s="151" t="s">
        <v>41</v>
      </c>
      <c r="P146" s="152">
        <f t="shared" si="11"/>
        <v>0</v>
      </c>
      <c r="Q146" s="152">
        <v>0</v>
      </c>
      <c r="R146" s="152">
        <f t="shared" si="12"/>
        <v>0</v>
      </c>
      <c r="S146" s="152">
        <v>0</v>
      </c>
      <c r="T146" s="153">
        <f t="shared" si="13"/>
        <v>0</v>
      </c>
      <c r="AR146" s="154" t="s">
        <v>183</v>
      </c>
      <c r="AT146" s="154" t="s">
        <v>179</v>
      </c>
      <c r="AU146" s="154" t="s">
        <v>118</v>
      </c>
      <c r="AY146" s="17" t="s">
        <v>177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7" t="s">
        <v>118</v>
      </c>
      <c r="BK146" s="155">
        <f t="shared" si="19"/>
        <v>0</v>
      </c>
      <c r="BL146" s="17" t="s">
        <v>183</v>
      </c>
      <c r="BM146" s="154" t="s">
        <v>405</v>
      </c>
    </row>
    <row r="147" spans="2:65" s="1" customFormat="1" ht="16.5" customHeight="1">
      <c r="B147" s="141"/>
      <c r="C147" s="142" t="s">
        <v>283</v>
      </c>
      <c r="D147" s="142" t="s">
        <v>179</v>
      </c>
      <c r="E147" s="143" t="s">
        <v>1919</v>
      </c>
      <c r="F147" s="144" t="s">
        <v>1920</v>
      </c>
      <c r="G147" s="145" t="s">
        <v>329</v>
      </c>
      <c r="H147" s="146">
        <v>2</v>
      </c>
      <c r="I147" s="147"/>
      <c r="J147" s="148">
        <f t="shared" si="10"/>
        <v>0</v>
      </c>
      <c r="K147" s="149"/>
      <c r="L147" s="32"/>
      <c r="M147" s="150" t="s">
        <v>1</v>
      </c>
      <c r="N147" s="151" t="s">
        <v>41</v>
      </c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AR147" s="154" t="s">
        <v>183</v>
      </c>
      <c r="AT147" s="154" t="s">
        <v>179</v>
      </c>
      <c r="AU147" s="154" t="s">
        <v>118</v>
      </c>
      <c r="AY147" s="17" t="s">
        <v>177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7" t="s">
        <v>118</v>
      </c>
      <c r="BK147" s="155">
        <f t="shared" si="19"/>
        <v>0</v>
      </c>
      <c r="BL147" s="17" t="s">
        <v>183</v>
      </c>
      <c r="BM147" s="154" t="s">
        <v>420</v>
      </c>
    </row>
    <row r="148" spans="2:65" s="1" customFormat="1" ht="16.5" customHeight="1">
      <c r="B148" s="141"/>
      <c r="C148" s="142" t="s">
        <v>289</v>
      </c>
      <c r="D148" s="142" t="s">
        <v>179</v>
      </c>
      <c r="E148" s="143" t="s">
        <v>1921</v>
      </c>
      <c r="F148" s="144" t="s">
        <v>1922</v>
      </c>
      <c r="G148" s="145" t="s">
        <v>1887</v>
      </c>
      <c r="H148" s="146">
        <v>15</v>
      </c>
      <c r="I148" s="147"/>
      <c r="J148" s="148">
        <f t="shared" si="10"/>
        <v>0</v>
      </c>
      <c r="K148" s="149"/>
      <c r="L148" s="32"/>
      <c r="M148" s="150" t="s">
        <v>1</v>
      </c>
      <c r="N148" s="151" t="s">
        <v>41</v>
      </c>
      <c r="P148" s="152">
        <f t="shared" si="11"/>
        <v>0</v>
      </c>
      <c r="Q148" s="152">
        <v>0</v>
      </c>
      <c r="R148" s="152">
        <f t="shared" si="12"/>
        <v>0</v>
      </c>
      <c r="S148" s="152">
        <v>0</v>
      </c>
      <c r="T148" s="153">
        <f t="shared" si="13"/>
        <v>0</v>
      </c>
      <c r="AR148" s="154" t="s">
        <v>183</v>
      </c>
      <c r="AT148" s="154" t="s">
        <v>179</v>
      </c>
      <c r="AU148" s="154" t="s">
        <v>118</v>
      </c>
      <c r="AY148" s="17" t="s">
        <v>177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7" t="s">
        <v>118</v>
      </c>
      <c r="BK148" s="155">
        <f t="shared" si="19"/>
        <v>0</v>
      </c>
      <c r="BL148" s="17" t="s">
        <v>183</v>
      </c>
      <c r="BM148" s="154" t="s">
        <v>430</v>
      </c>
    </row>
    <row r="149" spans="2:65" s="11" customFormat="1" ht="22.75" customHeight="1">
      <c r="B149" s="130"/>
      <c r="D149" s="131" t="s">
        <v>74</v>
      </c>
      <c r="E149" s="139" t="s">
        <v>1923</v>
      </c>
      <c r="F149" s="139" t="s">
        <v>1924</v>
      </c>
      <c r="I149" s="133"/>
      <c r="J149" s="140">
        <f>BK149</f>
        <v>0</v>
      </c>
      <c r="L149" s="130"/>
      <c r="M149" s="134"/>
      <c r="P149" s="135">
        <f>SUM(P150:P156)</f>
        <v>0</v>
      </c>
      <c r="R149" s="135">
        <f>SUM(R150:R156)</f>
        <v>0</v>
      </c>
      <c r="T149" s="136">
        <f>SUM(T150:T156)</f>
        <v>0</v>
      </c>
      <c r="AR149" s="131" t="s">
        <v>83</v>
      </c>
      <c r="AT149" s="137" t="s">
        <v>74</v>
      </c>
      <c r="AU149" s="137" t="s">
        <v>83</v>
      </c>
      <c r="AY149" s="131" t="s">
        <v>177</v>
      </c>
      <c r="BK149" s="138">
        <f>SUM(BK150:BK156)</f>
        <v>0</v>
      </c>
    </row>
    <row r="150" spans="2:65" s="1" customFormat="1" ht="37.75" customHeight="1">
      <c r="B150" s="141"/>
      <c r="C150" s="142" t="s">
        <v>296</v>
      </c>
      <c r="D150" s="142" t="s">
        <v>179</v>
      </c>
      <c r="E150" s="143" t="s">
        <v>1925</v>
      </c>
      <c r="F150" s="144" t="s">
        <v>1911</v>
      </c>
      <c r="G150" s="145" t="s">
        <v>1878</v>
      </c>
      <c r="H150" s="146">
        <v>3</v>
      </c>
      <c r="I150" s="147"/>
      <c r="J150" s="148">
        <f t="shared" ref="J150:J156" si="20">ROUND(I150*H150,2)</f>
        <v>0</v>
      </c>
      <c r="K150" s="149"/>
      <c r="L150" s="32"/>
      <c r="M150" s="150" t="s">
        <v>1</v>
      </c>
      <c r="N150" s="151" t="s">
        <v>41</v>
      </c>
      <c r="P150" s="152">
        <f t="shared" ref="P150:P156" si="21">O150*H150</f>
        <v>0</v>
      </c>
      <c r="Q150" s="152">
        <v>0</v>
      </c>
      <c r="R150" s="152">
        <f t="shared" ref="R150:R156" si="22">Q150*H150</f>
        <v>0</v>
      </c>
      <c r="S150" s="152">
        <v>0</v>
      </c>
      <c r="T150" s="153">
        <f t="shared" ref="T150:T156" si="23">S150*H150</f>
        <v>0</v>
      </c>
      <c r="AR150" s="154" t="s">
        <v>183</v>
      </c>
      <c r="AT150" s="154" t="s">
        <v>179</v>
      </c>
      <c r="AU150" s="154" t="s">
        <v>118</v>
      </c>
      <c r="AY150" s="17" t="s">
        <v>177</v>
      </c>
      <c r="BE150" s="155">
        <f t="shared" ref="BE150:BE156" si="24">IF(N150="základná",J150,0)</f>
        <v>0</v>
      </c>
      <c r="BF150" s="155">
        <f t="shared" ref="BF150:BF156" si="25">IF(N150="znížená",J150,0)</f>
        <v>0</v>
      </c>
      <c r="BG150" s="155">
        <f t="shared" ref="BG150:BG156" si="26">IF(N150="zákl. prenesená",J150,0)</f>
        <v>0</v>
      </c>
      <c r="BH150" s="155">
        <f t="shared" ref="BH150:BH156" si="27">IF(N150="zníž. prenesená",J150,0)</f>
        <v>0</v>
      </c>
      <c r="BI150" s="155">
        <f t="shared" ref="BI150:BI156" si="28">IF(N150="nulová",J150,0)</f>
        <v>0</v>
      </c>
      <c r="BJ150" s="17" t="s">
        <v>118</v>
      </c>
      <c r="BK150" s="155">
        <f t="shared" ref="BK150:BK156" si="29">ROUND(I150*H150,2)</f>
        <v>0</v>
      </c>
      <c r="BL150" s="17" t="s">
        <v>183</v>
      </c>
      <c r="BM150" s="154" t="s">
        <v>440</v>
      </c>
    </row>
    <row r="151" spans="2:65" s="1" customFormat="1" ht="16.5" customHeight="1">
      <c r="B151" s="141"/>
      <c r="C151" s="142" t="s">
        <v>302</v>
      </c>
      <c r="D151" s="142" t="s">
        <v>179</v>
      </c>
      <c r="E151" s="143" t="s">
        <v>1926</v>
      </c>
      <c r="F151" s="144" t="s">
        <v>1913</v>
      </c>
      <c r="G151" s="145" t="s">
        <v>329</v>
      </c>
      <c r="H151" s="146">
        <v>6</v>
      </c>
      <c r="I151" s="147"/>
      <c r="J151" s="148">
        <f t="shared" si="20"/>
        <v>0</v>
      </c>
      <c r="K151" s="149"/>
      <c r="L151" s="32"/>
      <c r="M151" s="150" t="s">
        <v>1</v>
      </c>
      <c r="N151" s="151" t="s">
        <v>41</v>
      </c>
      <c r="P151" s="152">
        <f t="shared" si="21"/>
        <v>0</v>
      </c>
      <c r="Q151" s="152">
        <v>0</v>
      </c>
      <c r="R151" s="152">
        <f t="shared" si="22"/>
        <v>0</v>
      </c>
      <c r="S151" s="152">
        <v>0</v>
      </c>
      <c r="T151" s="153">
        <f t="shared" si="23"/>
        <v>0</v>
      </c>
      <c r="AR151" s="154" t="s">
        <v>183</v>
      </c>
      <c r="AT151" s="154" t="s">
        <v>179</v>
      </c>
      <c r="AU151" s="154" t="s">
        <v>118</v>
      </c>
      <c r="AY151" s="17" t="s">
        <v>177</v>
      </c>
      <c r="BE151" s="155">
        <f t="shared" si="24"/>
        <v>0</v>
      </c>
      <c r="BF151" s="155">
        <f t="shared" si="25"/>
        <v>0</v>
      </c>
      <c r="BG151" s="155">
        <f t="shared" si="26"/>
        <v>0</v>
      </c>
      <c r="BH151" s="155">
        <f t="shared" si="27"/>
        <v>0</v>
      </c>
      <c r="BI151" s="155">
        <f t="shared" si="28"/>
        <v>0</v>
      </c>
      <c r="BJ151" s="17" t="s">
        <v>118</v>
      </c>
      <c r="BK151" s="155">
        <f t="shared" si="29"/>
        <v>0</v>
      </c>
      <c r="BL151" s="17" t="s">
        <v>183</v>
      </c>
      <c r="BM151" s="154" t="s">
        <v>453</v>
      </c>
    </row>
    <row r="152" spans="2:65" s="1" customFormat="1" ht="16.5" customHeight="1">
      <c r="B152" s="141"/>
      <c r="C152" s="142" t="s">
        <v>308</v>
      </c>
      <c r="D152" s="142" t="s">
        <v>179</v>
      </c>
      <c r="E152" s="143" t="s">
        <v>1927</v>
      </c>
      <c r="F152" s="144" t="s">
        <v>1915</v>
      </c>
      <c r="G152" s="145" t="s">
        <v>329</v>
      </c>
      <c r="H152" s="146">
        <v>3</v>
      </c>
      <c r="I152" s="147"/>
      <c r="J152" s="148">
        <f t="shared" si="20"/>
        <v>0</v>
      </c>
      <c r="K152" s="149"/>
      <c r="L152" s="32"/>
      <c r="M152" s="150" t="s">
        <v>1</v>
      </c>
      <c r="N152" s="151" t="s">
        <v>41</v>
      </c>
      <c r="P152" s="152">
        <f t="shared" si="21"/>
        <v>0</v>
      </c>
      <c r="Q152" s="152">
        <v>0</v>
      </c>
      <c r="R152" s="152">
        <f t="shared" si="22"/>
        <v>0</v>
      </c>
      <c r="S152" s="152">
        <v>0</v>
      </c>
      <c r="T152" s="153">
        <f t="shared" si="23"/>
        <v>0</v>
      </c>
      <c r="AR152" s="154" t="s">
        <v>183</v>
      </c>
      <c r="AT152" s="154" t="s">
        <v>179</v>
      </c>
      <c r="AU152" s="154" t="s">
        <v>118</v>
      </c>
      <c r="AY152" s="17" t="s">
        <v>177</v>
      </c>
      <c r="BE152" s="155">
        <f t="shared" si="24"/>
        <v>0</v>
      </c>
      <c r="BF152" s="155">
        <f t="shared" si="25"/>
        <v>0</v>
      </c>
      <c r="BG152" s="155">
        <f t="shared" si="26"/>
        <v>0</v>
      </c>
      <c r="BH152" s="155">
        <f t="shared" si="27"/>
        <v>0</v>
      </c>
      <c r="BI152" s="155">
        <f t="shared" si="28"/>
        <v>0</v>
      </c>
      <c r="BJ152" s="17" t="s">
        <v>118</v>
      </c>
      <c r="BK152" s="155">
        <f t="shared" si="29"/>
        <v>0</v>
      </c>
      <c r="BL152" s="17" t="s">
        <v>183</v>
      </c>
      <c r="BM152" s="154" t="s">
        <v>465</v>
      </c>
    </row>
    <row r="153" spans="2:65" s="1" customFormat="1" ht="16.5" customHeight="1">
      <c r="B153" s="141"/>
      <c r="C153" s="142" t="s">
        <v>318</v>
      </c>
      <c r="D153" s="142" t="s">
        <v>179</v>
      </c>
      <c r="E153" s="143" t="s">
        <v>1928</v>
      </c>
      <c r="F153" s="144" t="s">
        <v>1884</v>
      </c>
      <c r="G153" s="145" t="s">
        <v>329</v>
      </c>
      <c r="H153" s="146">
        <v>4</v>
      </c>
      <c r="I153" s="147"/>
      <c r="J153" s="148">
        <f t="shared" si="20"/>
        <v>0</v>
      </c>
      <c r="K153" s="149"/>
      <c r="L153" s="32"/>
      <c r="M153" s="150" t="s">
        <v>1</v>
      </c>
      <c r="N153" s="151" t="s">
        <v>41</v>
      </c>
      <c r="P153" s="152">
        <f t="shared" si="21"/>
        <v>0</v>
      </c>
      <c r="Q153" s="152">
        <v>0</v>
      </c>
      <c r="R153" s="152">
        <f t="shared" si="22"/>
        <v>0</v>
      </c>
      <c r="S153" s="152">
        <v>0</v>
      </c>
      <c r="T153" s="153">
        <f t="shared" si="23"/>
        <v>0</v>
      </c>
      <c r="AR153" s="154" t="s">
        <v>183</v>
      </c>
      <c r="AT153" s="154" t="s">
        <v>179</v>
      </c>
      <c r="AU153" s="154" t="s">
        <v>118</v>
      </c>
      <c r="AY153" s="17" t="s">
        <v>177</v>
      </c>
      <c r="BE153" s="155">
        <f t="shared" si="24"/>
        <v>0</v>
      </c>
      <c r="BF153" s="155">
        <f t="shared" si="25"/>
        <v>0</v>
      </c>
      <c r="BG153" s="155">
        <f t="shared" si="26"/>
        <v>0</v>
      </c>
      <c r="BH153" s="155">
        <f t="shared" si="27"/>
        <v>0</v>
      </c>
      <c r="BI153" s="155">
        <f t="shared" si="28"/>
        <v>0</v>
      </c>
      <c r="BJ153" s="17" t="s">
        <v>118</v>
      </c>
      <c r="BK153" s="155">
        <f t="shared" si="29"/>
        <v>0</v>
      </c>
      <c r="BL153" s="17" t="s">
        <v>183</v>
      </c>
      <c r="BM153" s="154" t="s">
        <v>477</v>
      </c>
    </row>
    <row r="154" spans="2:65" s="1" customFormat="1" ht="16.5" customHeight="1">
      <c r="B154" s="141"/>
      <c r="C154" s="142" t="s">
        <v>326</v>
      </c>
      <c r="D154" s="142" t="s">
        <v>179</v>
      </c>
      <c r="E154" s="143" t="s">
        <v>1929</v>
      </c>
      <c r="F154" s="144" t="s">
        <v>1918</v>
      </c>
      <c r="G154" s="145" t="s">
        <v>329</v>
      </c>
      <c r="H154" s="146">
        <v>13</v>
      </c>
      <c r="I154" s="147"/>
      <c r="J154" s="148">
        <f t="shared" si="20"/>
        <v>0</v>
      </c>
      <c r="K154" s="149"/>
      <c r="L154" s="32"/>
      <c r="M154" s="150" t="s">
        <v>1</v>
      </c>
      <c r="N154" s="151" t="s">
        <v>41</v>
      </c>
      <c r="P154" s="152">
        <f t="shared" si="21"/>
        <v>0</v>
      </c>
      <c r="Q154" s="152">
        <v>0</v>
      </c>
      <c r="R154" s="152">
        <f t="shared" si="22"/>
        <v>0</v>
      </c>
      <c r="S154" s="152">
        <v>0</v>
      </c>
      <c r="T154" s="153">
        <f t="shared" si="23"/>
        <v>0</v>
      </c>
      <c r="AR154" s="154" t="s">
        <v>183</v>
      </c>
      <c r="AT154" s="154" t="s">
        <v>179</v>
      </c>
      <c r="AU154" s="154" t="s">
        <v>118</v>
      </c>
      <c r="AY154" s="17" t="s">
        <v>177</v>
      </c>
      <c r="BE154" s="155">
        <f t="shared" si="24"/>
        <v>0</v>
      </c>
      <c r="BF154" s="155">
        <f t="shared" si="25"/>
        <v>0</v>
      </c>
      <c r="BG154" s="155">
        <f t="shared" si="26"/>
        <v>0</v>
      </c>
      <c r="BH154" s="155">
        <f t="shared" si="27"/>
        <v>0</v>
      </c>
      <c r="BI154" s="155">
        <f t="shared" si="28"/>
        <v>0</v>
      </c>
      <c r="BJ154" s="17" t="s">
        <v>118</v>
      </c>
      <c r="BK154" s="155">
        <f t="shared" si="29"/>
        <v>0</v>
      </c>
      <c r="BL154" s="17" t="s">
        <v>183</v>
      </c>
      <c r="BM154" s="154" t="s">
        <v>489</v>
      </c>
    </row>
    <row r="155" spans="2:65" s="1" customFormat="1" ht="16.5" customHeight="1">
      <c r="B155" s="141"/>
      <c r="C155" s="142" t="s">
        <v>335</v>
      </c>
      <c r="D155" s="142" t="s">
        <v>179</v>
      </c>
      <c r="E155" s="143" t="s">
        <v>1930</v>
      </c>
      <c r="F155" s="144" t="s">
        <v>1920</v>
      </c>
      <c r="G155" s="145" t="s">
        <v>329</v>
      </c>
      <c r="H155" s="146">
        <v>13</v>
      </c>
      <c r="I155" s="147"/>
      <c r="J155" s="148">
        <f t="shared" si="20"/>
        <v>0</v>
      </c>
      <c r="K155" s="149"/>
      <c r="L155" s="32"/>
      <c r="M155" s="150" t="s">
        <v>1</v>
      </c>
      <c r="N155" s="151" t="s">
        <v>41</v>
      </c>
      <c r="P155" s="152">
        <f t="shared" si="21"/>
        <v>0</v>
      </c>
      <c r="Q155" s="152">
        <v>0</v>
      </c>
      <c r="R155" s="152">
        <f t="shared" si="22"/>
        <v>0</v>
      </c>
      <c r="S155" s="152">
        <v>0</v>
      </c>
      <c r="T155" s="153">
        <f t="shared" si="23"/>
        <v>0</v>
      </c>
      <c r="AR155" s="154" t="s">
        <v>183</v>
      </c>
      <c r="AT155" s="154" t="s">
        <v>179</v>
      </c>
      <c r="AU155" s="154" t="s">
        <v>118</v>
      </c>
      <c r="AY155" s="17" t="s">
        <v>177</v>
      </c>
      <c r="BE155" s="155">
        <f t="shared" si="24"/>
        <v>0</v>
      </c>
      <c r="BF155" s="155">
        <f t="shared" si="25"/>
        <v>0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17" t="s">
        <v>118</v>
      </c>
      <c r="BK155" s="155">
        <f t="shared" si="29"/>
        <v>0</v>
      </c>
      <c r="BL155" s="17" t="s">
        <v>183</v>
      </c>
      <c r="BM155" s="154" t="s">
        <v>497</v>
      </c>
    </row>
    <row r="156" spans="2:65" s="1" customFormat="1" ht="16.5" customHeight="1">
      <c r="B156" s="141"/>
      <c r="C156" s="142" t="s">
        <v>341</v>
      </c>
      <c r="D156" s="142" t="s">
        <v>179</v>
      </c>
      <c r="E156" s="143" t="s">
        <v>1931</v>
      </c>
      <c r="F156" s="144" t="s">
        <v>1922</v>
      </c>
      <c r="G156" s="145" t="s">
        <v>1887</v>
      </c>
      <c r="H156" s="146">
        <v>40</v>
      </c>
      <c r="I156" s="147"/>
      <c r="J156" s="148">
        <f t="shared" si="20"/>
        <v>0</v>
      </c>
      <c r="K156" s="149"/>
      <c r="L156" s="32"/>
      <c r="M156" s="150" t="s">
        <v>1</v>
      </c>
      <c r="N156" s="151" t="s">
        <v>41</v>
      </c>
      <c r="P156" s="152">
        <f t="shared" si="21"/>
        <v>0</v>
      </c>
      <c r="Q156" s="152">
        <v>0</v>
      </c>
      <c r="R156" s="152">
        <f t="shared" si="22"/>
        <v>0</v>
      </c>
      <c r="S156" s="152">
        <v>0</v>
      </c>
      <c r="T156" s="153">
        <f t="shared" si="23"/>
        <v>0</v>
      </c>
      <c r="AR156" s="154" t="s">
        <v>183</v>
      </c>
      <c r="AT156" s="154" t="s">
        <v>179</v>
      </c>
      <c r="AU156" s="154" t="s">
        <v>118</v>
      </c>
      <c r="AY156" s="17" t="s">
        <v>177</v>
      </c>
      <c r="BE156" s="155">
        <f t="shared" si="24"/>
        <v>0</v>
      </c>
      <c r="BF156" s="155">
        <f t="shared" si="25"/>
        <v>0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17" t="s">
        <v>118</v>
      </c>
      <c r="BK156" s="155">
        <f t="shared" si="29"/>
        <v>0</v>
      </c>
      <c r="BL156" s="17" t="s">
        <v>183</v>
      </c>
      <c r="BM156" s="154" t="s">
        <v>508</v>
      </c>
    </row>
    <row r="157" spans="2:65" s="11" customFormat="1" ht="22.75" customHeight="1">
      <c r="B157" s="130"/>
      <c r="D157" s="131" t="s">
        <v>74</v>
      </c>
      <c r="E157" s="139" t="s">
        <v>1932</v>
      </c>
      <c r="F157" s="139" t="s">
        <v>1933</v>
      </c>
      <c r="I157" s="133"/>
      <c r="J157" s="140">
        <f>BK157</f>
        <v>0</v>
      </c>
      <c r="L157" s="130"/>
      <c r="M157" s="134"/>
      <c r="P157" s="135">
        <f>SUM(P158:P164)</f>
        <v>0</v>
      </c>
      <c r="R157" s="135">
        <f>SUM(R158:R164)</f>
        <v>0</v>
      </c>
      <c r="T157" s="136">
        <f>SUM(T158:T164)</f>
        <v>0</v>
      </c>
      <c r="AR157" s="131" t="s">
        <v>83</v>
      </c>
      <c r="AT157" s="137" t="s">
        <v>74</v>
      </c>
      <c r="AU157" s="137" t="s">
        <v>83</v>
      </c>
      <c r="AY157" s="131" t="s">
        <v>177</v>
      </c>
      <c r="BK157" s="138">
        <f>SUM(BK158:BK164)</f>
        <v>0</v>
      </c>
    </row>
    <row r="158" spans="2:65" s="1" customFormat="1" ht="37.75" customHeight="1">
      <c r="B158" s="141"/>
      <c r="C158" s="142" t="s">
        <v>346</v>
      </c>
      <c r="D158" s="142" t="s">
        <v>179</v>
      </c>
      <c r="E158" s="143" t="s">
        <v>1934</v>
      </c>
      <c r="F158" s="144" t="s">
        <v>1911</v>
      </c>
      <c r="G158" s="145" t="s">
        <v>1878</v>
      </c>
      <c r="H158" s="146">
        <v>2</v>
      </c>
      <c r="I158" s="147"/>
      <c r="J158" s="148">
        <f t="shared" ref="J158:J164" si="30">ROUND(I158*H158,2)</f>
        <v>0</v>
      </c>
      <c r="K158" s="149"/>
      <c r="L158" s="32"/>
      <c r="M158" s="150" t="s">
        <v>1</v>
      </c>
      <c r="N158" s="151" t="s">
        <v>41</v>
      </c>
      <c r="P158" s="152">
        <f t="shared" ref="P158:P164" si="31">O158*H158</f>
        <v>0</v>
      </c>
      <c r="Q158" s="152">
        <v>0</v>
      </c>
      <c r="R158" s="152">
        <f t="shared" ref="R158:R164" si="32">Q158*H158</f>
        <v>0</v>
      </c>
      <c r="S158" s="152">
        <v>0</v>
      </c>
      <c r="T158" s="153">
        <f t="shared" ref="T158:T164" si="33">S158*H158</f>
        <v>0</v>
      </c>
      <c r="AR158" s="154" t="s">
        <v>183</v>
      </c>
      <c r="AT158" s="154" t="s">
        <v>179</v>
      </c>
      <c r="AU158" s="154" t="s">
        <v>118</v>
      </c>
      <c r="AY158" s="17" t="s">
        <v>177</v>
      </c>
      <c r="BE158" s="155">
        <f t="shared" ref="BE158:BE164" si="34">IF(N158="základná",J158,0)</f>
        <v>0</v>
      </c>
      <c r="BF158" s="155">
        <f t="shared" ref="BF158:BF164" si="35">IF(N158="znížená",J158,0)</f>
        <v>0</v>
      </c>
      <c r="BG158" s="155">
        <f t="shared" ref="BG158:BG164" si="36">IF(N158="zákl. prenesená",J158,0)</f>
        <v>0</v>
      </c>
      <c r="BH158" s="155">
        <f t="shared" ref="BH158:BH164" si="37">IF(N158="zníž. prenesená",J158,0)</f>
        <v>0</v>
      </c>
      <c r="BI158" s="155">
        <f t="shared" ref="BI158:BI164" si="38">IF(N158="nulová",J158,0)</f>
        <v>0</v>
      </c>
      <c r="BJ158" s="17" t="s">
        <v>118</v>
      </c>
      <c r="BK158" s="155">
        <f t="shared" ref="BK158:BK164" si="39">ROUND(I158*H158,2)</f>
        <v>0</v>
      </c>
      <c r="BL158" s="17" t="s">
        <v>183</v>
      </c>
      <c r="BM158" s="154" t="s">
        <v>518</v>
      </c>
    </row>
    <row r="159" spans="2:65" s="1" customFormat="1" ht="16.5" customHeight="1">
      <c r="B159" s="141"/>
      <c r="C159" s="142" t="s">
        <v>351</v>
      </c>
      <c r="D159" s="142" t="s">
        <v>179</v>
      </c>
      <c r="E159" s="143" t="s">
        <v>1935</v>
      </c>
      <c r="F159" s="144" t="s">
        <v>1913</v>
      </c>
      <c r="G159" s="145" t="s">
        <v>329</v>
      </c>
      <c r="H159" s="146">
        <v>4</v>
      </c>
      <c r="I159" s="147"/>
      <c r="J159" s="148">
        <f t="shared" si="30"/>
        <v>0</v>
      </c>
      <c r="K159" s="149"/>
      <c r="L159" s="32"/>
      <c r="M159" s="150" t="s">
        <v>1</v>
      </c>
      <c r="N159" s="151" t="s">
        <v>41</v>
      </c>
      <c r="P159" s="152">
        <f t="shared" si="31"/>
        <v>0</v>
      </c>
      <c r="Q159" s="152">
        <v>0</v>
      </c>
      <c r="R159" s="152">
        <f t="shared" si="32"/>
        <v>0</v>
      </c>
      <c r="S159" s="152">
        <v>0</v>
      </c>
      <c r="T159" s="153">
        <f t="shared" si="33"/>
        <v>0</v>
      </c>
      <c r="AR159" s="154" t="s">
        <v>183</v>
      </c>
      <c r="AT159" s="154" t="s">
        <v>179</v>
      </c>
      <c r="AU159" s="154" t="s">
        <v>118</v>
      </c>
      <c r="AY159" s="17" t="s">
        <v>177</v>
      </c>
      <c r="BE159" s="155">
        <f t="shared" si="34"/>
        <v>0</v>
      </c>
      <c r="BF159" s="155">
        <f t="shared" si="35"/>
        <v>0</v>
      </c>
      <c r="BG159" s="155">
        <f t="shared" si="36"/>
        <v>0</v>
      </c>
      <c r="BH159" s="155">
        <f t="shared" si="37"/>
        <v>0</v>
      </c>
      <c r="BI159" s="155">
        <f t="shared" si="38"/>
        <v>0</v>
      </c>
      <c r="BJ159" s="17" t="s">
        <v>118</v>
      </c>
      <c r="BK159" s="155">
        <f t="shared" si="39"/>
        <v>0</v>
      </c>
      <c r="BL159" s="17" t="s">
        <v>183</v>
      </c>
      <c r="BM159" s="154" t="s">
        <v>526</v>
      </c>
    </row>
    <row r="160" spans="2:65" s="1" customFormat="1" ht="16.5" customHeight="1">
      <c r="B160" s="141"/>
      <c r="C160" s="142" t="s">
        <v>355</v>
      </c>
      <c r="D160" s="142" t="s">
        <v>179</v>
      </c>
      <c r="E160" s="143" t="s">
        <v>1936</v>
      </c>
      <c r="F160" s="144" t="s">
        <v>1937</v>
      </c>
      <c r="G160" s="145" t="s">
        <v>329</v>
      </c>
      <c r="H160" s="146">
        <v>2</v>
      </c>
      <c r="I160" s="147"/>
      <c r="J160" s="148">
        <f t="shared" si="30"/>
        <v>0</v>
      </c>
      <c r="K160" s="149"/>
      <c r="L160" s="32"/>
      <c r="M160" s="150" t="s">
        <v>1</v>
      </c>
      <c r="N160" s="151" t="s">
        <v>41</v>
      </c>
      <c r="P160" s="152">
        <f t="shared" si="31"/>
        <v>0</v>
      </c>
      <c r="Q160" s="152">
        <v>0</v>
      </c>
      <c r="R160" s="152">
        <f t="shared" si="32"/>
        <v>0</v>
      </c>
      <c r="S160" s="152">
        <v>0</v>
      </c>
      <c r="T160" s="153">
        <f t="shared" si="33"/>
        <v>0</v>
      </c>
      <c r="AR160" s="154" t="s">
        <v>183</v>
      </c>
      <c r="AT160" s="154" t="s">
        <v>179</v>
      </c>
      <c r="AU160" s="154" t="s">
        <v>118</v>
      </c>
      <c r="AY160" s="17" t="s">
        <v>177</v>
      </c>
      <c r="BE160" s="155">
        <f t="shared" si="34"/>
        <v>0</v>
      </c>
      <c r="BF160" s="155">
        <f t="shared" si="35"/>
        <v>0</v>
      </c>
      <c r="BG160" s="155">
        <f t="shared" si="36"/>
        <v>0</v>
      </c>
      <c r="BH160" s="155">
        <f t="shared" si="37"/>
        <v>0</v>
      </c>
      <c r="BI160" s="155">
        <f t="shared" si="38"/>
        <v>0</v>
      </c>
      <c r="BJ160" s="17" t="s">
        <v>118</v>
      </c>
      <c r="BK160" s="155">
        <f t="shared" si="39"/>
        <v>0</v>
      </c>
      <c r="BL160" s="17" t="s">
        <v>183</v>
      </c>
      <c r="BM160" s="154" t="s">
        <v>543</v>
      </c>
    </row>
    <row r="161" spans="2:65" s="1" customFormat="1" ht="16.5" customHeight="1">
      <c r="B161" s="141"/>
      <c r="C161" s="142" t="s">
        <v>360</v>
      </c>
      <c r="D161" s="142" t="s">
        <v>179</v>
      </c>
      <c r="E161" s="143" t="s">
        <v>1938</v>
      </c>
      <c r="F161" s="144" t="s">
        <v>1884</v>
      </c>
      <c r="G161" s="145" t="s">
        <v>329</v>
      </c>
      <c r="H161" s="146">
        <v>6</v>
      </c>
      <c r="I161" s="147"/>
      <c r="J161" s="148">
        <f t="shared" si="30"/>
        <v>0</v>
      </c>
      <c r="K161" s="149"/>
      <c r="L161" s="32"/>
      <c r="M161" s="150" t="s">
        <v>1</v>
      </c>
      <c r="N161" s="151" t="s">
        <v>41</v>
      </c>
      <c r="P161" s="152">
        <f t="shared" si="31"/>
        <v>0</v>
      </c>
      <c r="Q161" s="152">
        <v>0</v>
      </c>
      <c r="R161" s="152">
        <f t="shared" si="32"/>
        <v>0</v>
      </c>
      <c r="S161" s="152">
        <v>0</v>
      </c>
      <c r="T161" s="153">
        <f t="shared" si="33"/>
        <v>0</v>
      </c>
      <c r="AR161" s="154" t="s">
        <v>183</v>
      </c>
      <c r="AT161" s="154" t="s">
        <v>179</v>
      </c>
      <c r="AU161" s="154" t="s">
        <v>118</v>
      </c>
      <c r="AY161" s="17" t="s">
        <v>177</v>
      </c>
      <c r="BE161" s="155">
        <f t="shared" si="34"/>
        <v>0</v>
      </c>
      <c r="BF161" s="155">
        <f t="shared" si="35"/>
        <v>0</v>
      </c>
      <c r="BG161" s="155">
        <f t="shared" si="36"/>
        <v>0</v>
      </c>
      <c r="BH161" s="155">
        <f t="shared" si="37"/>
        <v>0</v>
      </c>
      <c r="BI161" s="155">
        <f t="shared" si="38"/>
        <v>0</v>
      </c>
      <c r="BJ161" s="17" t="s">
        <v>118</v>
      </c>
      <c r="BK161" s="155">
        <f t="shared" si="39"/>
        <v>0</v>
      </c>
      <c r="BL161" s="17" t="s">
        <v>183</v>
      </c>
      <c r="BM161" s="154" t="s">
        <v>555</v>
      </c>
    </row>
    <row r="162" spans="2:65" s="1" customFormat="1" ht="16.5" customHeight="1">
      <c r="B162" s="141"/>
      <c r="C162" s="142" t="s">
        <v>366</v>
      </c>
      <c r="D162" s="142" t="s">
        <v>179</v>
      </c>
      <c r="E162" s="143" t="s">
        <v>1939</v>
      </c>
      <c r="F162" s="144" t="s">
        <v>1918</v>
      </c>
      <c r="G162" s="145" t="s">
        <v>329</v>
      </c>
      <c r="H162" s="146">
        <v>13</v>
      </c>
      <c r="I162" s="147"/>
      <c r="J162" s="148">
        <f t="shared" si="30"/>
        <v>0</v>
      </c>
      <c r="K162" s="149"/>
      <c r="L162" s="32"/>
      <c r="M162" s="150" t="s">
        <v>1</v>
      </c>
      <c r="N162" s="151" t="s">
        <v>41</v>
      </c>
      <c r="P162" s="152">
        <f t="shared" si="31"/>
        <v>0</v>
      </c>
      <c r="Q162" s="152">
        <v>0</v>
      </c>
      <c r="R162" s="152">
        <f t="shared" si="32"/>
        <v>0</v>
      </c>
      <c r="S162" s="152">
        <v>0</v>
      </c>
      <c r="T162" s="153">
        <f t="shared" si="33"/>
        <v>0</v>
      </c>
      <c r="AR162" s="154" t="s">
        <v>183</v>
      </c>
      <c r="AT162" s="154" t="s">
        <v>179</v>
      </c>
      <c r="AU162" s="154" t="s">
        <v>118</v>
      </c>
      <c r="AY162" s="17" t="s">
        <v>177</v>
      </c>
      <c r="BE162" s="155">
        <f t="shared" si="34"/>
        <v>0</v>
      </c>
      <c r="BF162" s="155">
        <f t="shared" si="35"/>
        <v>0</v>
      </c>
      <c r="BG162" s="155">
        <f t="shared" si="36"/>
        <v>0</v>
      </c>
      <c r="BH162" s="155">
        <f t="shared" si="37"/>
        <v>0</v>
      </c>
      <c r="BI162" s="155">
        <f t="shared" si="38"/>
        <v>0</v>
      </c>
      <c r="BJ162" s="17" t="s">
        <v>118</v>
      </c>
      <c r="BK162" s="155">
        <f t="shared" si="39"/>
        <v>0</v>
      </c>
      <c r="BL162" s="17" t="s">
        <v>183</v>
      </c>
      <c r="BM162" s="154" t="s">
        <v>563</v>
      </c>
    </row>
    <row r="163" spans="2:65" s="1" customFormat="1" ht="16.5" customHeight="1">
      <c r="B163" s="141"/>
      <c r="C163" s="142" t="s">
        <v>372</v>
      </c>
      <c r="D163" s="142" t="s">
        <v>179</v>
      </c>
      <c r="E163" s="143" t="s">
        <v>1940</v>
      </c>
      <c r="F163" s="144" t="s">
        <v>1920</v>
      </c>
      <c r="G163" s="145" t="s">
        <v>329</v>
      </c>
      <c r="H163" s="146">
        <v>13</v>
      </c>
      <c r="I163" s="147"/>
      <c r="J163" s="148">
        <f t="shared" si="30"/>
        <v>0</v>
      </c>
      <c r="K163" s="149"/>
      <c r="L163" s="32"/>
      <c r="M163" s="150" t="s">
        <v>1</v>
      </c>
      <c r="N163" s="151" t="s">
        <v>41</v>
      </c>
      <c r="P163" s="152">
        <f t="shared" si="31"/>
        <v>0</v>
      </c>
      <c r="Q163" s="152">
        <v>0</v>
      </c>
      <c r="R163" s="152">
        <f t="shared" si="32"/>
        <v>0</v>
      </c>
      <c r="S163" s="152">
        <v>0</v>
      </c>
      <c r="T163" s="153">
        <f t="shared" si="33"/>
        <v>0</v>
      </c>
      <c r="AR163" s="154" t="s">
        <v>183</v>
      </c>
      <c r="AT163" s="154" t="s">
        <v>179</v>
      </c>
      <c r="AU163" s="154" t="s">
        <v>118</v>
      </c>
      <c r="AY163" s="17" t="s">
        <v>177</v>
      </c>
      <c r="BE163" s="155">
        <f t="shared" si="34"/>
        <v>0</v>
      </c>
      <c r="BF163" s="155">
        <f t="shared" si="35"/>
        <v>0</v>
      </c>
      <c r="BG163" s="155">
        <f t="shared" si="36"/>
        <v>0</v>
      </c>
      <c r="BH163" s="155">
        <f t="shared" si="37"/>
        <v>0</v>
      </c>
      <c r="BI163" s="155">
        <f t="shared" si="38"/>
        <v>0</v>
      </c>
      <c r="BJ163" s="17" t="s">
        <v>118</v>
      </c>
      <c r="BK163" s="155">
        <f t="shared" si="39"/>
        <v>0</v>
      </c>
      <c r="BL163" s="17" t="s">
        <v>183</v>
      </c>
      <c r="BM163" s="154" t="s">
        <v>572</v>
      </c>
    </row>
    <row r="164" spans="2:65" s="1" customFormat="1" ht="16.5" customHeight="1">
      <c r="B164" s="141"/>
      <c r="C164" s="142" t="s">
        <v>376</v>
      </c>
      <c r="D164" s="142" t="s">
        <v>179</v>
      </c>
      <c r="E164" s="143" t="s">
        <v>1941</v>
      </c>
      <c r="F164" s="144" t="s">
        <v>1922</v>
      </c>
      <c r="G164" s="145" t="s">
        <v>1887</v>
      </c>
      <c r="H164" s="146">
        <v>35</v>
      </c>
      <c r="I164" s="147"/>
      <c r="J164" s="148">
        <f t="shared" si="30"/>
        <v>0</v>
      </c>
      <c r="K164" s="149"/>
      <c r="L164" s="32"/>
      <c r="M164" s="150" t="s">
        <v>1</v>
      </c>
      <c r="N164" s="151" t="s">
        <v>41</v>
      </c>
      <c r="P164" s="152">
        <f t="shared" si="31"/>
        <v>0</v>
      </c>
      <c r="Q164" s="152">
        <v>0</v>
      </c>
      <c r="R164" s="152">
        <f t="shared" si="32"/>
        <v>0</v>
      </c>
      <c r="S164" s="152">
        <v>0</v>
      </c>
      <c r="T164" s="153">
        <f t="shared" si="33"/>
        <v>0</v>
      </c>
      <c r="AR164" s="154" t="s">
        <v>183</v>
      </c>
      <c r="AT164" s="154" t="s">
        <v>179</v>
      </c>
      <c r="AU164" s="154" t="s">
        <v>118</v>
      </c>
      <c r="AY164" s="17" t="s">
        <v>177</v>
      </c>
      <c r="BE164" s="155">
        <f t="shared" si="34"/>
        <v>0</v>
      </c>
      <c r="BF164" s="155">
        <f t="shared" si="35"/>
        <v>0</v>
      </c>
      <c r="BG164" s="155">
        <f t="shared" si="36"/>
        <v>0</v>
      </c>
      <c r="BH164" s="155">
        <f t="shared" si="37"/>
        <v>0</v>
      </c>
      <c r="BI164" s="155">
        <f t="shared" si="38"/>
        <v>0</v>
      </c>
      <c r="BJ164" s="17" t="s">
        <v>118</v>
      </c>
      <c r="BK164" s="155">
        <f t="shared" si="39"/>
        <v>0</v>
      </c>
      <c r="BL164" s="17" t="s">
        <v>183</v>
      </c>
      <c r="BM164" s="154" t="s">
        <v>582</v>
      </c>
    </row>
    <row r="165" spans="2:65" s="11" customFormat="1" ht="22.75" customHeight="1">
      <c r="B165" s="130"/>
      <c r="D165" s="131" t="s">
        <v>74</v>
      </c>
      <c r="E165" s="139" t="s">
        <v>1942</v>
      </c>
      <c r="F165" s="139" t="s">
        <v>1943</v>
      </c>
      <c r="I165" s="133"/>
      <c r="J165" s="140">
        <f>BK165</f>
        <v>0</v>
      </c>
      <c r="L165" s="130"/>
      <c r="M165" s="134"/>
      <c r="P165" s="135">
        <f>SUM(P166:P168)</f>
        <v>0</v>
      </c>
      <c r="R165" s="135">
        <f>SUM(R166:R168)</f>
        <v>0</v>
      </c>
      <c r="T165" s="136">
        <f>SUM(T166:T168)</f>
        <v>0</v>
      </c>
      <c r="AR165" s="131" t="s">
        <v>83</v>
      </c>
      <c r="AT165" s="137" t="s">
        <v>74</v>
      </c>
      <c r="AU165" s="137" t="s">
        <v>83</v>
      </c>
      <c r="AY165" s="131" t="s">
        <v>177</v>
      </c>
      <c r="BK165" s="138">
        <f>SUM(BK166:BK168)</f>
        <v>0</v>
      </c>
    </row>
    <row r="166" spans="2:65" s="1" customFormat="1" ht="16.5" customHeight="1">
      <c r="B166" s="141"/>
      <c r="C166" s="142" t="s">
        <v>381</v>
      </c>
      <c r="D166" s="142" t="s">
        <v>179</v>
      </c>
      <c r="E166" s="143" t="s">
        <v>1944</v>
      </c>
      <c r="F166" s="144" t="s">
        <v>1945</v>
      </c>
      <c r="G166" s="145" t="s">
        <v>1878</v>
      </c>
      <c r="H166" s="146">
        <v>1</v>
      </c>
      <c r="I166" s="147"/>
      <c r="J166" s="148">
        <f>ROUND(I166*H166,2)</f>
        <v>0</v>
      </c>
      <c r="K166" s="149"/>
      <c r="L166" s="32"/>
      <c r="M166" s="150" t="s">
        <v>1</v>
      </c>
      <c r="N166" s="151" t="s">
        <v>41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54" t="s">
        <v>183</v>
      </c>
      <c r="AT166" s="154" t="s">
        <v>179</v>
      </c>
      <c r="AU166" s="154" t="s">
        <v>118</v>
      </c>
      <c r="AY166" s="17" t="s">
        <v>177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ROUND(I166*H166,2)</f>
        <v>0</v>
      </c>
      <c r="BL166" s="17" t="s">
        <v>183</v>
      </c>
      <c r="BM166" s="154" t="s">
        <v>593</v>
      </c>
    </row>
    <row r="167" spans="2:65" s="1" customFormat="1" ht="16.5" customHeight="1">
      <c r="B167" s="141"/>
      <c r="C167" s="142" t="s">
        <v>390</v>
      </c>
      <c r="D167" s="142" t="s">
        <v>179</v>
      </c>
      <c r="E167" s="143" t="s">
        <v>1946</v>
      </c>
      <c r="F167" s="144" t="s">
        <v>1947</v>
      </c>
      <c r="G167" s="145" t="s">
        <v>1878</v>
      </c>
      <c r="H167" s="146">
        <v>1</v>
      </c>
      <c r="I167" s="147"/>
      <c r="J167" s="148">
        <f>ROUND(I167*H167,2)</f>
        <v>0</v>
      </c>
      <c r="K167" s="149"/>
      <c r="L167" s="32"/>
      <c r="M167" s="150" t="s">
        <v>1</v>
      </c>
      <c r="N167" s="151" t="s">
        <v>41</v>
      </c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AR167" s="154" t="s">
        <v>183</v>
      </c>
      <c r="AT167" s="154" t="s">
        <v>179</v>
      </c>
      <c r="AU167" s="154" t="s">
        <v>118</v>
      </c>
      <c r="AY167" s="17" t="s">
        <v>177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7" t="s">
        <v>118</v>
      </c>
      <c r="BK167" s="155">
        <f>ROUND(I167*H167,2)</f>
        <v>0</v>
      </c>
      <c r="BL167" s="17" t="s">
        <v>183</v>
      </c>
      <c r="BM167" s="154" t="s">
        <v>601</v>
      </c>
    </row>
    <row r="168" spans="2:65" s="1" customFormat="1" ht="16.5" customHeight="1">
      <c r="B168" s="141"/>
      <c r="C168" s="142" t="s">
        <v>398</v>
      </c>
      <c r="D168" s="142" t="s">
        <v>179</v>
      </c>
      <c r="E168" s="143" t="s">
        <v>1948</v>
      </c>
      <c r="F168" s="144" t="s">
        <v>1949</v>
      </c>
      <c r="G168" s="145" t="s">
        <v>1878</v>
      </c>
      <c r="H168" s="146">
        <v>1</v>
      </c>
      <c r="I168" s="147"/>
      <c r="J168" s="148">
        <f>ROUND(I168*H168,2)</f>
        <v>0</v>
      </c>
      <c r="K168" s="149"/>
      <c r="L168" s="32"/>
      <c r="M168" s="150" t="s">
        <v>1</v>
      </c>
      <c r="N168" s="151" t="s">
        <v>41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54" t="s">
        <v>183</v>
      </c>
      <c r="AT168" s="154" t="s">
        <v>179</v>
      </c>
      <c r="AU168" s="154" t="s">
        <v>118</v>
      </c>
      <c r="AY168" s="17" t="s">
        <v>177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7" t="s">
        <v>118</v>
      </c>
      <c r="BK168" s="155">
        <f>ROUND(I168*H168,2)</f>
        <v>0</v>
      </c>
      <c r="BL168" s="17" t="s">
        <v>183</v>
      </c>
      <c r="BM168" s="154" t="s">
        <v>611</v>
      </c>
    </row>
    <row r="169" spans="2:65" s="1" customFormat="1" ht="50" customHeight="1">
      <c r="B169" s="32"/>
      <c r="E169" s="132" t="s">
        <v>1274</v>
      </c>
      <c r="F169" s="132" t="s">
        <v>1275</v>
      </c>
      <c r="J169" s="120">
        <f t="shared" ref="J169:J174" si="40">BK169</f>
        <v>0</v>
      </c>
      <c r="L169" s="32"/>
      <c r="M169" s="166"/>
      <c r="T169" s="59"/>
      <c r="AT169" s="17" t="s">
        <v>74</v>
      </c>
      <c r="AU169" s="17" t="s">
        <v>75</v>
      </c>
      <c r="AY169" s="17" t="s">
        <v>1276</v>
      </c>
      <c r="BK169" s="155">
        <f>SUM(BK170:BK174)</f>
        <v>0</v>
      </c>
    </row>
    <row r="170" spans="2:65" s="1" customFormat="1" ht="16.25" customHeight="1">
      <c r="B170" s="32"/>
      <c r="C170" s="198" t="s">
        <v>1</v>
      </c>
      <c r="D170" s="198" t="s">
        <v>179</v>
      </c>
      <c r="E170" s="199" t="s">
        <v>1</v>
      </c>
      <c r="F170" s="200" t="s">
        <v>1</v>
      </c>
      <c r="G170" s="201" t="s">
        <v>1</v>
      </c>
      <c r="H170" s="202"/>
      <c r="I170" s="202"/>
      <c r="J170" s="203">
        <f t="shared" si="40"/>
        <v>0</v>
      </c>
      <c r="K170" s="204"/>
      <c r="L170" s="32"/>
      <c r="M170" s="205" t="s">
        <v>1</v>
      </c>
      <c r="N170" s="206" t="s">
        <v>41</v>
      </c>
      <c r="T170" s="59"/>
      <c r="AT170" s="17" t="s">
        <v>1276</v>
      </c>
      <c r="AU170" s="17" t="s">
        <v>83</v>
      </c>
      <c r="AY170" s="17" t="s">
        <v>1276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7" t="s">
        <v>118</v>
      </c>
      <c r="BK170" s="155">
        <f>I170*H170</f>
        <v>0</v>
      </c>
    </row>
    <row r="171" spans="2:65" s="1" customFormat="1" ht="16.25" customHeight="1">
      <c r="B171" s="32"/>
      <c r="C171" s="198" t="s">
        <v>1</v>
      </c>
      <c r="D171" s="198" t="s">
        <v>179</v>
      </c>
      <c r="E171" s="199" t="s">
        <v>1</v>
      </c>
      <c r="F171" s="200" t="s">
        <v>1</v>
      </c>
      <c r="G171" s="201" t="s">
        <v>1</v>
      </c>
      <c r="H171" s="202"/>
      <c r="I171" s="202"/>
      <c r="J171" s="203">
        <f t="shared" si="40"/>
        <v>0</v>
      </c>
      <c r="K171" s="204"/>
      <c r="L171" s="32"/>
      <c r="M171" s="205" t="s">
        <v>1</v>
      </c>
      <c r="N171" s="206" t="s">
        <v>41</v>
      </c>
      <c r="T171" s="59"/>
      <c r="AT171" s="17" t="s">
        <v>1276</v>
      </c>
      <c r="AU171" s="17" t="s">
        <v>83</v>
      </c>
      <c r="AY171" s="17" t="s">
        <v>1276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7" t="s">
        <v>118</v>
      </c>
      <c r="BK171" s="155">
        <f>I171*H171</f>
        <v>0</v>
      </c>
    </row>
    <row r="172" spans="2:65" s="1" customFormat="1" ht="16.25" customHeight="1">
      <c r="B172" s="32"/>
      <c r="C172" s="198" t="s">
        <v>1</v>
      </c>
      <c r="D172" s="198" t="s">
        <v>179</v>
      </c>
      <c r="E172" s="199" t="s">
        <v>1</v>
      </c>
      <c r="F172" s="200" t="s">
        <v>1</v>
      </c>
      <c r="G172" s="201" t="s">
        <v>1</v>
      </c>
      <c r="H172" s="202"/>
      <c r="I172" s="202"/>
      <c r="J172" s="203">
        <f t="shared" si="40"/>
        <v>0</v>
      </c>
      <c r="K172" s="204"/>
      <c r="L172" s="32"/>
      <c r="M172" s="205" t="s">
        <v>1</v>
      </c>
      <c r="N172" s="206" t="s">
        <v>41</v>
      </c>
      <c r="T172" s="59"/>
      <c r="AT172" s="17" t="s">
        <v>1276</v>
      </c>
      <c r="AU172" s="17" t="s">
        <v>83</v>
      </c>
      <c r="AY172" s="17" t="s">
        <v>1276</v>
      </c>
      <c r="BE172" s="155">
        <f>IF(N172="základná",J172,0)</f>
        <v>0</v>
      </c>
      <c r="BF172" s="155">
        <f>IF(N172="znížená",J172,0)</f>
        <v>0</v>
      </c>
      <c r="BG172" s="155">
        <f>IF(N172="zákl. prenesená",J172,0)</f>
        <v>0</v>
      </c>
      <c r="BH172" s="155">
        <f>IF(N172="zníž. prenesená",J172,0)</f>
        <v>0</v>
      </c>
      <c r="BI172" s="155">
        <f>IF(N172="nulová",J172,0)</f>
        <v>0</v>
      </c>
      <c r="BJ172" s="17" t="s">
        <v>118</v>
      </c>
      <c r="BK172" s="155">
        <f>I172*H172</f>
        <v>0</v>
      </c>
    </row>
    <row r="173" spans="2:65" s="1" customFormat="1" ht="16.25" customHeight="1">
      <c r="B173" s="32"/>
      <c r="C173" s="198" t="s">
        <v>1</v>
      </c>
      <c r="D173" s="198" t="s">
        <v>179</v>
      </c>
      <c r="E173" s="199" t="s">
        <v>1</v>
      </c>
      <c r="F173" s="200" t="s">
        <v>1</v>
      </c>
      <c r="G173" s="201" t="s">
        <v>1</v>
      </c>
      <c r="H173" s="202"/>
      <c r="I173" s="202"/>
      <c r="J173" s="203">
        <f t="shared" si="40"/>
        <v>0</v>
      </c>
      <c r="K173" s="204"/>
      <c r="L173" s="32"/>
      <c r="M173" s="205" t="s">
        <v>1</v>
      </c>
      <c r="N173" s="206" t="s">
        <v>41</v>
      </c>
      <c r="T173" s="59"/>
      <c r="AT173" s="17" t="s">
        <v>1276</v>
      </c>
      <c r="AU173" s="17" t="s">
        <v>83</v>
      </c>
      <c r="AY173" s="17" t="s">
        <v>1276</v>
      </c>
      <c r="BE173" s="155">
        <f>IF(N173="základná",J173,0)</f>
        <v>0</v>
      </c>
      <c r="BF173" s="155">
        <f>IF(N173="znížená",J173,0)</f>
        <v>0</v>
      </c>
      <c r="BG173" s="155">
        <f>IF(N173="zákl. prenesená",J173,0)</f>
        <v>0</v>
      </c>
      <c r="BH173" s="155">
        <f>IF(N173="zníž. prenesená",J173,0)</f>
        <v>0</v>
      </c>
      <c r="BI173" s="155">
        <f>IF(N173="nulová",J173,0)</f>
        <v>0</v>
      </c>
      <c r="BJ173" s="17" t="s">
        <v>118</v>
      </c>
      <c r="BK173" s="155">
        <f>I173*H173</f>
        <v>0</v>
      </c>
    </row>
    <row r="174" spans="2:65" s="1" customFormat="1" ht="16.25" customHeight="1">
      <c r="B174" s="32"/>
      <c r="C174" s="198" t="s">
        <v>1</v>
      </c>
      <c r="D174" s="198" t="s">
        <v>179</v>
      </c>
      <c r="E174" s="199" t="s">
        <v>1</v>
      </c>
      <c r="F174" s="200" t="s">
        <v>1</v>
      </c>
      <c r="G174" s="201" t="s">
        <v>1</v>
      </c>
      <c r="H174" s="202"/>
      <c r="I174" s="202"/>
      <c r="J174" s="203">
        <f t="shared" si="40"/>
        <v>0</v>
      </c>
      <c r="K174" s="204"/>
      <c r="L174" s="32"/>
      <c r="M174" s="205" t="s">
        <v>1</v>
      </c>
      <c r="N174" s="206" t="s">
        <v>41</v>
      </c>
      <c r="O174" s="207"/>
      <c r="P174" s="207"/>
      <c r="Q174" s="207"/>
      <c r="R174" s="207"/>
      <c r="S174" s="207"/>
      <c r="T174" s="208"/>
      <c r="AT174" s="17" t="s">
        <v>1276</v>
      </c>
      <c r="AU174" s="17" t="s">
        <v>83</v>
      </c>
      <c r="AY174" s="17" t="s">
        <v>1276</v>
      </c>
      <c r="BE174" s="155">
        <f>IF(N174="základná",J174,0)</f>
        <v>0</v>
      </c>
      <c r="BF174" s="155">
        <f>IF(N174="znížená",J174,0)</f>
        <v>0</v>
      </c>
      <c r="BG174" s="155">
        <f>IF(N174="zákl. prenesená",J174,0)</f>
        <v>0</v>
      </c>
      <c r="BH174" s="155">
        <f>IF(N174="zníž. prenesená",J174,0)</f>
        <v>0</v>
      </c>
      <c r="BI174" s="155">
        <f>IF(N174="nulová",J174,0)</f>
        <v>0</v>
      </c>
      <c r="BJ174" s="17" t="s">
        <v>118</v>
      </c>
      <c r="BK174" s="155">
        <f>I174*H174</f>
        <v>0</v>
      </c>
    </row>
    <row r="175" spans="2:65" s="1" customFormat="1" ht="7" customHeight="1">
      <c r="B175" s="47"/>
      <c r="C175" s="48"/>
      <c r="D175" s="48"/>
      <c r="E175" s="48"/>
      <c r="F175" s="48"/>
      <c r="G175" s="48"/>
      <c r="H175" s="48"/>
      <c r="I175" s="48"/>
      <c r="J175" s="48"/>
      <c r="K175" s="48"/>
      <c r="L175" s="32"/>
    </row>
  </sheetData>
  <autoFilter ref="C122:K174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0:D175" xr:uid="{00000000-0002-0000-0500-000000000000}">
      <formula1>"K, M"</formula1>
    </dataValidation>
    <dataValidation type="list" allowBlank="1" showInputMessage="1" showErrorMessage="1" error="Povolené sú hodnoty základná, znížená, nulová." sqref="N170:N175" xr:uid="{00000000-0002-0000-05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53"/>
  <sheetViews>
    <sheetView showGridLines="0" topLeftCell="A187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99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1950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1951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1951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ROUND(J120,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ROUND((ROUND((SUM(BE120:BE146)),  2) + SUM(BE148:BE152)), 2)</f>
        <v>0</v>
      </c>
      <c r="G33" s="96"/>
      <c r="H33" s="96"/>
      <c r="I33" s="97">
        <v>0.2</v>
      </c>
      <c r="J33" s="95">
        <f>ROUND((ROUND(((SUM(BE120:BE146))*I33),  2) + (SUM(BE148:BE152)*I33)),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ROUND((ROUND((SUM(BF120:BF146)),  2) + SUM(BF148:BF152)), 2)</f>
        <v>0</v>
      </c>
      <c r="G34" s="96"/>
      <c r="H34" s="96"/>
      <c r="I34" s="97">
        <v>0.2</v>
      </c>
      <c r="J34" s="95">
        <f>ROUND((ROUND(((SUM(BF120:BF146))*I34),  2) + (SUM(BF148:BF152)*I34)),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ROUND((ROUND((SUM(BG120:BG146)),  2) + SUM(BG148:BG152)),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ROUND((ROUND((SUM(BH120:BH146)),  2) + SUM(BH148:BH152)),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ROUND((ROUND((SUM(BI120:BI146)),  2) + SUM(BI148:BI152)),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06 - Prípojka NN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Jaroslav Dulanský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Jaroslav Dulanský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J120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1952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8" customFormat="1" ht="25" customHeight="1">
      <c r="B98" s="111"/>
      <c r="D98" s="112" t="s">
        <v>1952</v>
      </c>
      <c r="E98" s="113"/>
      <c r="F98" s="113"/>
      <c r="G98" s="113"/>
      <c r="H98" s="113"/>
      <c r="I98" s="113"/>
      <c r="J98" s="114">
        <f>J126</f>
        <v>0</v>
      </c>
      <c r="L98" s="111"/>
    </row>
    <row r="99" spans="2:12" s="8" customFormat="1" ht="25" customHeight="1">
      <c r="B99" s="111"/>
      <c r="D99" s="112" t="s">
        <v>1952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2:12" s="8" customFormat="1" ht="21.75" customHeight="1">
      <c r="B100" s="111"/>
      <c r="D100" s="119" t="s">
        <v>162</v>
      </c>
      <c r="J100" s="120">
        <f>J147</f>
        <v>0</v>
      </c>
      <c r="L100" s="111"/>
    </row>
    <row r="101" spans="2:12" s="1" customFormat="1" ht="21.75" customHeight="1">
      <c r="B101" s="32"/>
      <c r="L101" s="32"/>
    </row>
    <row r="102" spans="2:12" s="1" customFormat="1" ht="7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32"/>
    </row>
    <row r="106" spans="2:12" s="1" customFormat="1" ht="7" customHeight="1">
      <c r="B106" s="49"/>
      <c r="C106" s="50"/>
      <c r="D106" s="50"/>
      <c r="E106" s="50"/>
      <c r="F106" s="50"/>
      <c r="G106" s="50"/>
      <c r="H106" s="50"/>
      <c r="I106" s="50"/>
      <c r="J106" s="50"/>
      <c r="K106" s="50"/>
      <c r="L106" s="32"/>
    </row>
    <row r="107" spans="2:12" s="1" customFormat="1" ht="25" customHeight="1">
      <c r="B107" s="32"/>
      <c r="C107" s="21" t="s">
        <v>163</v>
      </c>
      <c r="L107" s="32"/>
    </row>
    <row r="108" spans="2:12" s="1" customFormat="1" ht="7" customHeight="1">
      <c r="B108" s="32"/>
      <c r="L108" s="32"/>
    </row>
    <row r="109" spans="2:12" s="1" customFormat="1" ht="12" customHeight="1">
      <c r="B109" s="32"/>
      <c r="C109" s="27" t="s">
        <v>15</v>
      </c>
      <c r="L109" s="32"/>
    </row>
    <row r="110" spans="2:12" s="1" customFormat="1" ht="16.5" customHeight="1">
      <c r="B110" s="32"/>
      <c r="E110" s="259" t="str">
        <f>E7</f>
        <v>ZŠ Láb - prístavba - aktualizácia</v>
      </c>
      <c r="F110" s="260"/>
      <c r="G110" s="260"/>
      <c r="H110" s="260"/>
      <c r="L110" s="32"/>
    </row>
    <row r="111" spans="2:12" s="1" customFormat="1" ht="12" customHeight="1">
      <c r="B111" s="32"/>
      <c r="C111" s="27" t="s">
        <v>132</v>
      </c>
      <c r="L111" s="32"/>
    </row>
    <row r="112" spans="2:12" s="1" customFormat="1" ht="16.5" customHeight="1">
      <c r="B112" s="32"/>
      <c r="E112" s="221" t="str">
        <f>E9</f>
        <v>06 - Prípojka NN</v>
      </c>
      <c r="F112" s="261"/>
      <c r="G112" s="261"/>
      <c r="H112" s="261"/>
      <c r="L112" s="32"/>
    </row>
    <row r="113" spans="2:65" s="1" customFormat="1" ht="7" customHeight="1">
      <c r="B113" s="32"/>
      <c r="L113" s="32"/>
    </row>
    <row r="114" spans="2:65" s="1" customFormat="1" ht="12" customHeight="1">
      <c r="B114" s="32"/>
      <c r="C114" s="27" t="s">
        <v>19</v>
      </c>
      <c r="F114" s="25" t="str">
        <f>F12</f>
        <v>Základná škola Láb</v>
      </c>
      <c r="I114" s="27" t="s">
        <v>21</v>
      </c>
      <c r="J114" s="55" t="str">
        <f>IF(J12="","",J12)</f>
        <v/>
      </c>
      <c r="L114" s="32"/>
    </row>
    <row r="115" spans="2:65" s="1" customFormat="1" ht="7" customHeight="1">
      <c r="B115" s="32"/>
      <c r="L115" s="32"/>
    </row>
    <row r="116" spans="2:65" s="1" customFormat="1" ht="15.25" customHeight="1">
      <c r="B116" s="32"/>
      <c r="C116" s="27" t="s">
        <v>22</v>
      </c>
      <c r="F116" s="25" t="str">
        <f>E15</f>
        <v>Obec Láb</v>
      </c>
      <c r="I116" s="27" t="s">
        <v>28</v>
      </c>
      <c r="J116" s="30" t="str">
        <f>E21</f>
        <v>Jaroslav Dulanský</v>
      </c>
      <c r="L116" s="32"/>
    </row>
    <row r="117" spans="2:65" s="1" customFormat="1" ht="15.25" customHeight="1">
      <c r="B117" s="32"/>
      <c r="C117" s="27" t="s">
        <v>26</v>
      </c>
      <c r="F117" s="25" t="str">
        <f>IF(E18="","",E18)</f>
        <v>Vyplň údaj</v>
      </c>
      <c r="I117" s="27" t="s">
        <v>31</v>
      </c>
      <c r="J117" s="30" t="str">
        <f>E24</f>
        <v>Jaroslav Dulanský</v>
      </c>
      <c r="L117" s="32"/>
    </row>
    <row r="118" spans="2:65" s="1" customFormat="1" ht="10.25" customHeight="1">
      <c r="B118" s="32"/>
      <c r="L118" s="32"/>
    </row>
    <row r="119" spans="2:65" s="10" customFormat="1" ht="29.25" customHeight="1">
      <c r="B119" s="121"/>
      <c r="C119" s="122" t="s">
        <v>164</v>
      </c>
      <c r="D119" s="123" t="s">
        <v>60</v>
      </c>
      <c r="E119" s="123" t="s">
        <v>56</v>
      </c>
      <c r="F119" s="123" t="s">
        <v>57</v>
      </c>
      <c r="G119" s="123" t="s">
        <v>165</v>
      </c>
      <c r="H119" s="123" t="s">
        <v>166</v>
      </c>
      <c r="I119" s="123" t="s">
        <v>167</v>
      </c>
      <c r="J119" s="124" t="s">
        <v>137</v>
      </c>
      <c r="K119" s="125" t="s">
        <v>168</v>
      </c>
      <c r="L119" s="121"/>
      <c r="M119" s="62" t="s">
        <v>1</v>
      </c>
      <c r="N119" s="63" t="s">
        <v>39</v>
      </c>
      <c r="O119" s="63" t="s">
        <v>169</v>
      </c>
      <c r="P119" s="63" t="s">
        <v>170</v>
      </c>
      <c r="Q119" s="63" t="s">
        <v>171</v>
      </c>
      <c r="R119" s="63" t="s">
        <v>172</v>
      </c>
      <c r="S119" s="63" t="s">
        <v>173</v>
      </c>
      <c r="T119" s="64" t="s">
        <v>174</v>
      </c>
    </row>
    <row r="120" spans="2:65" s="1" customFormat="1" ht="22.75" customHeight="1">
      <c r="B120" s="32"/>
      <c r="C120" s="67" t="s">
        <v>138</v>
      </c>
      <c r="J120" s="126">
        <f>BK120</f>
        <v>0</v>
      </c>
      <c r="L120" s="32"/>
      <c r="M120" s="65"/>
      <c r="N120" s="56"/>
      <c r="O120" s="56"/>
      <c r="P120" s="127">
        <f>P121+P126+P131+P147</f>
        <v>0</v>
      </c>
      <c r="Q120" s="56"/>
      <c r="R120" s="127">
        <f>R121+R126+R131+R147</f>
        <v>0</v>
      </c>
      <c r="S120" s="56"/>
      <c r="T120" s="128">
        <f>T121+T126+T131+T147</f>
        <v>0</v>
      </c>
      <c r="AT120" s="17" t="s">
        <v>74</v>
      </c>
      <c r="AU120" s="17" t="s">
        <v>139</v>
      </c>
      <c r="BK120" s="129">
        <f>BK121+BK126+BK131+BK147</f>
        <v>0</v>
      </c>
    </row>
    <row r="121" spans="2:65" s="11" customFormat="1" ht="26" customHeight="1">
      <c r="B121" s="130"/>
      <c r="D121" s="131" t="s">
        <v>74</v>
      </c>
      <c r="E121" s="132" t="s">
        <v>1953</v>
      </c>
      <c r="F121" s="132" t="s">
        <v>1954</v>
      </c>
      <c r="I121" s="133"/>
      <c r="J121" s="120">
        <f>BK121</f>
        <v>0</v>
      </c>
      <c r="L121" s="130"/>
      <c r="M121" s="134"/>
      <c r="P121" s="135">
        <f>SUM(P122:P125)</f>
        <v>0</v>
      </c>
      <c r="R121" s="135">
        <f>SUM(R122:R125)</f>
        <v>0</v>
      </c>
      <c r="T121" s="136">
        <f>SUM(T122:T125)</f>
        <v>0</v>
      </c>
      <c r="AR121" s="131" t="s">
        <v>83</v>
      </c>
      <c r="AT121" s="137" t="s">
        <v>74</v>
      </c>
      <c r="AU121" s="137" t="s">
        <v>75</v>
      </c>
      <c r="AY121" s="131" t="s">
        <v>177</v>
      </c>
      <c r="BK121" s="138">
        <f>SUM(BK122:BK125)</f>
        <v>0</v>
      </c>
    </row>
    <row r="122" spans="2:65" s="1" customFormat="1" ht="33" customHeight="1">
      <c r="B122" s="141"/>
      <c r="C122" s="142" t="s">
        <v>83</v>
      </c>
      <c r="D122" s="142" t="s">
        <v>179</v>
      </c>
      <c r="E122" s="143" t="s">
        <v>1955</v>
      </c>
      <c r="F122" s="144" t="s">
        <v>1956</v>
      </c>
      <c r="G122" s="145" t="s">
        <v>329</v>
      </c>
      <c r="H122" s="146">
        <v>1</v>
      </c>
      <c r="I122" s="147"/>
      <c r="J122" s="148">
        <f>ROUND(I122*H122,2)</f>
        <v>0</v>
      </c>
      <c r="K122" s="149"/>
      <c r="L122" s="32"/>
      <c r="M122" s="150" t="s">
        <v>1</v>
      </c>
      <c r="N122" s="151" t="s">
        <v>41</v>
      </c>
      <c r="P122" s="152">
        <f>O122*H122</f>
        <v>0</v>
      </c>
      <c r="Q122" s="152">
        <v>0</v>
      </c>
      <c r="R122" s="152">
        <f>Q122*H122</f>
        <v>0</v>
      </c>
      <c r="S122" s="152">
        <v>0</v>
      </c>
      <c r="T122" s="153">
        <f>S122*H122</f>
        <v>0</v>
      </c>
      <c r="AR122" s="154" t="s">
        <v>183</v>
      </c>
      <c r="AT122" s="154" t="s">
        <v>179</v>
      </c>
      <c r="AU122" s="154" t="s">
        <v>83</v>
      </c>
      <c r="AY122" s="17" t="s">
        <v>177</v>
      </c>
      <c r="BE122" s="155">
        <f>IF(N122="základná",J122,0)</f>
        <v>0</v>
      </c>
      <c r="BF122" s="155">
        <f>IF(N122="znížená",J122,0)</f>
        <v>0</v>
      </c>
      <c r="BG122" s="155">
        <f>IF(N122="zákl. prenesená",J122,0)</f>
        <v>0</v>
      </c>
      <c r="BH122" s="155">
        <f>IF(N122="zníž. prenesená",J122,0)</f>
        <v>0</v>
      </c>
      <c r="BI122" s="155">
        <f>IF(N122="nulová",J122,0)</f>
        <v>0</v>
      </c>
      <c r="BJ122" s="17" t="s">
        <v>118</v>
      </c>
      <c r="BK122" s="155">
        <f>ROUND(I122*H122,2)</f>
        <v>0</v>
      </c>
      <c r="BL122" s="17" t="s">
        <v>183</v>
      </c>
      <c r="BM122" s="154" t="s">
        <v>118</v>
      </c>
    </row>
    <row r="123" spans="2:65" s="1" customFormat="1" ht="16.5" customHeight="1">
      <c r="B123" s="141"/>
      <c r="C123" s="142" t="s">
        <v>118</v>
      </c>
      <c r="D123" s="142" t="s">
        <v>179</v>
      </c>
      <c r="E123" s="143" t="s">
        <v>1957</v>
      </c>
      <c r="F123" s="144" t="s">
        <v>1958</v>
      </c>
      <c r="G123" s="145" t="s">
        <v>329</v>
      </c>
      <c r="H123" s="146">
        <v>3</v>
      </c>
      <c r="I123" s="147"/>
      <c r="J123" s="148">
        <f>ROUND(I123*H123,2)</f>
        <v>0</v>
      </c>
      <c r="K123" s="149"/>
      <c r="L123" s="32"/>
      <c r="M123" s="150" t="s">
        <v>1</v>
      </c>
      <c r="N123" s="151" t="s">
        <v>41</v>
      </c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AR123" s="154" t="s">
        <v>183</v>
      </c>
      <c r="AT123" s="154" t="s">
        <v>179</v>
      </c>
      <c r="AU123" s="154" t="s">
        <v>83</v>
      </c>
      <c r="AY123" s="17" t="s">
        <v>177</v>
      </c>
      <c r="BE123" s="155">
        <f>IF(N123="základná",J123,0)</f>
        <v>0</v>
      </c>
      <c r="BF123" s="155">
        <f>IF(N123="znížená",J123,0)</f>
        <v>0</v>
      </c>
      <c r="BG123" s="155">
        <f>IF(N123="zákl. prenesená",J123,0)</f>
        <v>0</v>
      </c>
      <c r="BH123" s="155">
        <f>IF(N123="zníž. prenesená",J123,0)</f>
        <v>0</v>
      </c>
      <c r="BI123" s="155">
        <f>IF(N123="nulová",J123,0)</f>
        <v>0</v>
      </c>
      <c r="BJ123" s="17" t="s">
        <v>118</v>
      </c>
      <c r="BK123" s="155">
        <f>ROUND(I123*H123,2)</f>
        <v>0</v>
      </c>
      <c r="BL123" s="17" t="s">
        <v>183</v>
      </c>
      <c r="BM123" s="154" t="s">
        <v>183</v>
      </c>
    </row>
    <row r="124" spans="2:65" s="1" customFormat="1" ht="16.5" customHeight="1">
      <c r="B124" s="141"/>
      <c r="C124" s="142" t="s">
        <v>191</v>
      </c>
      <c r="D124" s="142" t="s">
        <v>179</v>
      </c>
      <c r="E124" s="143" t="s">
        <v>1959</v>
      </c>
      <c r="F124" s="144" t="s">
        <v>1960</v>
      </c>
      <c r="G124" s="145" t="s">
        <v>329</v>
      </c>
      <c r="H124" s="146">
        <v>2</v>
      </c>
      <c r="I124" s="147"/>
      <c r="J124" s="148">
        <f>ROUND(I124*H124,2)</f>
        <v>0</v>
      </c>
      <c r="K124" s="149"/>
      <c r="L124" s="32"/>
      <c r="M124" s="150" t="s">
        <v>1</v>
      </c>
      <c r="N124" s="151" t="s">
        <v>41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183</v>
      </c>
      <c r="AT124" s="154" t="s">
        <v>179</v>
      </c>
      <c r="AU124" s="154" t="s">
        <v>83</v>
      </c>
      <c r="AY124" s="17" t="s">
        <v>177</v>
      </c>
      <c r="BE124" s="155">
        <f>IF(N124="základná",J124,0)</f>
        <v>0</v>
      </c>
      <c r="BF124" s="155">
        <f>IF(N124="znížená",J124,0)</f>
        <v>0</v>
      </c>
      <c r="BG124" s="155">
        <f>IF(N124="zákl. prenesená",J124,0)</f>
        <v>0</v>
      </c>
      <c r="BH124" s="155">
        <f>IF(N124="zníž. prenesená",J124,0)</f>
        <v>0</v>
      </c>
      <c r="BI124" s="155">
        <f>IF(N124="nulová",J124,0)</f>
        <v>0</v>
      </c>
      <c r="BJ124" s="17" t="s">
        <v>118</v>
      </c>
      <c r="BK124" s="155">
        <f>ROUND(I124*H124,2)</f>
        <v>0</v>
      </c>
      <c r="BL124" s="17" t="s">
        <v>183</v>
      </c>
      <c r="BM124" s="154" t="s">
        <v>205</v>
      </c>
    </row>
    <row r="125" spans="2:65" s="1" customFormat="1" ht="16.5" customHeight="1">
      <c r="B125" s="141"/>
      <c r="C125" s="142" t="s">
        <v>183</v>
      </c>
      <c r="D125" s="142" t="s">
        <v>179</v>
      </c>
      <c r="E125" s="143" t="s">
        <v>1961</v>
      </c>
      <c r="F125" s="144" t="s">
        <v>1962</v>
      </c>
      <c r="G125" s="145" t="s">
        <v>329</v>
      </c>
      <c r="H125" s="146">
        <v>2</v>
      </c>
      <c r="I125" s="147"/>
      <c r="J125" s="148">
        <f>ROUND(I125*H125,2)</f>
        <v>0</v>
      </c>
      <c r="K125" s="149"/>
      <c r="L125" s="32"/>
      <c r="M125" s="150" t="s">
        <v>1</v>
      </c>
      <c r="N125" s="151" t="s">
        <v>41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AR125" s="154" t="s">
        <v>183</v>
      </c>
      <c r="AT125" s="154" t="s">
        <v>179</v>
      </c>
      <c r="AU125" s="154" t="s">
        <v>83</v>
      </c>
      <c r="AY125" s="17" t="s">
        <v>177</v>
      </c>
      <c r="BE125" s="155">
        <f>IF(N125="základná",J125,0)</f>
        <v>0</v>
      </c>
      <c r="BF125" s="155">
        <f>IF(N125="znížená",J125,0)</f>
        <v>0</v>
      </c>
      <c r="BG125" s="155">
        <f>IF(N125="zákl. prenesená",J125,0)</f>
        <v>0</v>
      </c>
      <c r="BH125" s="155">
        <f>IF(N125="zníž. prenesená",J125,0)</f>
        <v>0</v>
      </c>
      <c r="BI125" s="155">
        <f>IF(N125="nulová",J125,0)</f>
        <v>0</v>
      </c>
      <c r="BJ125" s="17" t="s">
        <v>118</v>
      </c>
      <c r="BK125" s="155">
        <f>ROUND(I125*H125,2)</f>
        <v>0</v>
      </c>
      <c r="BL125" s="17" t="s">
        <v>183</v>
      </c>
      <c r="BM125" s="154" t="s">
        <v>215</v>
      </c>
    </row>
    <row r="126" spans="2:65" s="11" customFormat="1" ht="26" customHeight="1">
      <c r="B126" s="130"/>
      <c r="D126" s="131" t="s">
        <v>74</v>
      </c>
      <c r="E126" s="132" t="s">
        <v>1953</v>
      </c>
      <c r="F126" s="132" t="s">
        <v>1954</v>
      </c>
      <c r="I126" s="133"/>
      <c r="J126" s="120">
        <f>BK126</f>
        <v>0</v>
      </c>
      <c r="L126" s="130"/>
      <c r="M126" s="134"/>
      <c r="P126" s="135">
        <f>SUM(P127:P130)</f>
        <v>0</v>
      </c>
      <c r="R126" s="135">
        <f>SUM(R127:R130)</f>
        <v>0</v>
      </c>
      <c r="T126" s="136">
        <f>SUM(T127:T130)</f>
        <v>0</v>
      </c>
      <c r="AR126" s="131" t="s">
        <v>83</v>
      </c>
      <c r="AT126" s="137" t="s">
        <v>74</v>
      </c>
      <c r="AU126" s="137" t="s">
        <v>75</v>
      </c>
      <c r="AY126" s="131" t="s">
        <v>177</v>
      </c>
      <c r="BK126" s="138">
        <f>SUM(BK127:BK130)</f>
        <v>0</v>
      </c>
    </row>
    <row r="127" spans="2:65" s="1" customFormat="1" ht="16.5" customHeight="1">
      <c r="B127" s="141"/>
      <c r="C127" s="142" t="s">
        <v>200</v>
      </c>
      <c r="D127" s="142" t="s">
        <v>179</v>
      </c>
      <c r="E127" s="143" t="s">
        <v>1963</v>
      </c>
      <c r="F127" s="144" t="s">
        <v>1964</v>
      </c>
      <c r="G127" s="145" t="s">
        <v>401</v>
      </c>
      <c r="H127" s="146">
        <v>120</v>
      </c>
      <c r="I127" s="147"/>
      <c r="J127" s="148">
        <f>ROUND(I127*H127,2)</f>
        <v>0</v>
      </c>
      <c r="K127" s="149"/>
      <c r="L127" s="32"/>
      <c r="M127" s="150" t="s">
        <v>1</v>
      </c>
      <c r="N127" s="151" t="s">
        <v>41</v>
      </c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AR127" s="154" t="s">
        <v>183</v>
      </c>
      <c r="AT127" s="154" t="s">
        <v>179</v>
      </c>
      <c r="AU127" s="154" t="s">
        <v>83</v>
      </c>
      <c r="AY127" s="17" t="s">
        <v>177</v>
      </c>
      <c r="BE127" s="155">
        <f>IF(N127="základná",J127,0)</f>
        <v>0</v>
      </c>
      <c r="BF127" s="155">
        <f>IF(N127="znížená",J127,0)</f>
        <v>0</v>
      </c>
      <c r="BG127" s="155">
        <f>IF(N127="zákl. prenesená",J127,0)</f>
        <v>0</v>
      </c>
      <c r="BH127" s="155">
        <f>IF(N127="zníž. prenesená",J127,0)</f>
        <v>0</v>
      </c>
      <c r="BI127" s="155">
        <f>IF(N127="nulová",J127,0)</f>
        <v>0</v>
      </c>
      <c r="BJ127" s="17" t="s">
        <v>118</v>
      </c>
      <c r="BK127" s="155">
        <f>ROUND(I127*H127,2)</f>
        <v>0</v>
      </c>
      <c r="BL127" s="17" t="s">
        <v>183</v>
      </c>
      <c r="BM127" s="154" t="s">
        <v>109</v>
      </c>
    </row>
    <row r="128" spans="2:65" s="1" customFormat="1" ht="16.5" customHeight="1">
      <c r="B128" s="141"/>
      <c r="C128" s="142" t="s">
        <v>205</v>
      </c>
      <c r="D128" s="142" t="s">
        <v>179</v>
      </c>
      <c r="E128" s="143" t="s">
        <v>1965</v>
      </c>
      <c r="F128" s="144" t="s">
        <v>1966</v>
      </c>
      <c r="G128" s="145" t="s">
        <v>401</v>
      </c>
      <c r="H128" s="146">
        <v>100</v>
      </c>
      <c r="I128" s="147"/>
      <c r="J128" s="148">
        <f>ROUND(I128*H128,2)</f>
        <v>0</v>
      </c>
      <c r="K128" s="149"/>
      <c r="L128" s="32"/>
      <c r="M128" s="150" t="s">
        <v>1</v>
      </c>
      <c r="N128" s="151" t="s">
        <v>41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183</v>
      </c>
      <c r="AT128" s="154" t="s">
        <v>179</v>
      </c>
      <c r="AU128" s="154" t="s">
        <v>83</v>
      </c>
      <c r="AY128" s="17" t="s">
        <v>177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7" t="s">
        <v>118</v>
      </c>
      <c r="BK128" s="155">
        <f>ROUND(I128*H128,2)</f>
        <v>0</v>
      </c>
      <c r="BL128" s="17" t="s">
        <v>183</v>
      </c>
      <c r="BM128" s="154" t="s">
        <v>233</v>
      </c>
    </row>
    <row r="129" spans="2:65" s="1" customFormat="1" ht="24.25" customHeight="1">
      <c r="B129" s="141"/>
      <c r="C129" s="142" t="s">
        <v>210</v>
      </c>
      <c r="D129" s="142" t="s">
        <v>179</v>
      </c>
      <c r="E129" s="143" t="s">
        <v>1967</v>
      </c>
      <c r="F129" s="144" t="s">
        <v>1968</v>
      </c>
      <c r="G129" s="145" t="s">
        <v>401</v>
      </c>
      <c r="H129" s="146">
        <v>20</v>
      </c>
      <c r="I129" s="147"/>
      <c r="J129" s="148">
        <f>ROUND(I129*H129,2)</f>
        <v>0</v>
      </c>
      <c r="K129" s="149"/>
      <c r="L129" s="32"/>
      <c r="M129" s="150" t="s">
        <v>1</v>
      </c>
      <c r="N129" s="151" t="s">
        <v>41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AR129" s="154" t="s">
        <v>183</v>
      </c>
      <c r="AT129" s="154" t="s">
        <v>179</v>
      </c>
      <c r="AU129" s="154" t="s">
        <v>83</v>
      </c>
      <c r="AY129" s="17" t="s">
        <v>177</v>
      </c>
      <c r="BE129" s="155">
        <f>IF(N129="základná",J129,0)</f>
        <v>0</v>
      </c>
      <c r="BF129" s="155">
        <f>IF(N129="znížená",J129,0)</f>
        <v>0</v>
      </c>
      <c r="BG129" s="155">
        <f>IF(N129="zákl. prenesená",J129,0)</f>
        <v>0</v>
      </c>
      <c r="BH129" s="155">
        <f>IF(N129="zníž. prenesená",J129,0)</f>
        <v>0</v>
      </c>
      <c r="BI129" s="155">
        <f>IF(N129="nulová",J129,0)</f>
        <v>0</v>
      </c>
      <c r="BJ129" s="17" t="s">
        <v>118</v>
      </c>
      <c r="BK129" s="155">
        <f>ROUND(I129*H129,2)</f>
        <v>0</v>
      </c>
      <c r="BL129" s="17" t="s">
        <v>183</v>
      </c>
      <c r="BM129" s="154" t="s">
        <v>245</v>
      </c>
    </row>
    <row r="130" spans="2:65" s="1" customFormat="1" ht="16.5" customHeight="1">
      <c r="B130" s="141"/>
      <c r="C130" s="142" t="s">
        <v>215</v>
      </c>
      <c r="D130" s="142" t="s">
        <v>179</v>
      </c>
      <c r="E130" s="143" t="s">
        <v>1969</v>
      </c>
      <c r="F130" s="144" t="s">
        <v>1970</v>
      </c>
      <c r="G130" s="145" t="s">
        <v>401</v>
      </c>
      <c r="H130" s="146">
        <v>220</v>
      </c>
      <c r="I130" s="147"/>
      <c r="J130" s="148">
        <f>ROUND(I130*H130,2)</f>
        <v>0</v>
      </c>
      <c r="K130" s="149"/>
      <c r="L130" s="32"/>
      <c r="M130" s="150" t="s">
        <v>1</v>
      </c>
      <c r="N130" s="151" t="s">
        <v>41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54" t="s">
        <v>183</v>
      </c>
      <c r="AT130" s="154" t="s">
        <v>179</v>
      </c>
      <c r="AU130" s="154" t="s">
        <v>83</v>
      </c>
      <c r="AY130" s="17" t="s">
        <v>177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7" t="s">
        <v>118</v>
      </c>
      <c r="BK130" s="155">
        <f>ROUND(I130*H130,2)</f>
        <v>0</v>
      </c>
      <c r="BL130" s="17" t="s">
        <v>183</v>
      </c>
      <c r="BM130" s="154" t="s">
        <v>258</v>
      </c>
    </row>
    <row r="131" spans="2:65" s="11" customFormat="1" ht="26" customHeight="1">
      <c r="B131" s="130"/>
      <c r="D131" s="131" t="s">
        <v>74</v>
      </c>
      <c r="E131" s="132" t="s">
        <v>1953</v>
      </c>
      <c r="F131" s="132" t="s">
        <v>1954</v>
      </c>
      <c r="I131" s="133"/>
      <c r="J131" s="120">
        <f>BK131</f>
        <v>0</v>
      </c>
      <c r="L131" s="130"/>
      <c r="M131" s="134"/>
      <c r="P131" s="135">
        <f>SUM(P132:P146)</f>
        <v>0</v>
      </c>
      <c r="R131" s="135">
        <f>SUM(R132:R146)</f>
        <v>0</v>
      </c>
      <c r="T131" s="136">
        <f>SUM(T132:T146)</f>
        <v>0</v>
      </c>
      <c r="AR131" s="131" t="s">
        <v>83</v>
      </c>
      <c r="AT131" s="137" t="s">
        <v>74</v>
      </c>
      <c r="AU131" s="137" t="s">
        <v>75</v>
      </c>
      <c r="AY131" s="131" t="s">
        <v>177</v>
      </c>
      <c r="BK131" s="138">
        <f>SUM(BK132:BK146)</f>
        <v>0</v>
      </c>
    </row>
    <row r="132" spans="2:65" s="1" customFormat="1" ht="16.5" customHeight="1">
      <c r="B132" s="141"/>
      <c r="C132" s="142" t="s">
        <v>220</v>
      </c>
      <c r="D132" s="142" t="s">
        <v>179</v>
      </c>
      <c r="E132" s="143" t="s">
        <v>1971</v>
      </c>
      <c r="F132" s="144" t="s">
        <v>1972</v>
      </c>
      <c r="G132" s="145" t="s">
        <v>1</v>
      </c>
      <c r="H132" s="146">
        <v>220</v>
      </c>
      <c r="I132" s="147"/>
      <c r="J132" s="148">
        <f t="shared" ref="J132:J146" si="0">ROUND(I132*H132,2)</f>
        <v>0</v>
      </c>
      <c r="K132" s="149"/>
      <c r="L132" s="32"/>
      <c r="M132" s="150" t="s">
        <v>1</v>
      </c>
      <c r="N132" s="151" t="s">
        <v>41</v>
      </c>
      <c r="P132" s="152">
        <f t="shared" ref="P132:P146" si="1">O132*H132</f>
        <v>0</v>
      </c>
      <c r="Q132" s="152">
        <v>0</v>
      </c>
      <c r="R132" s="152">
        <f t="shared" ref="R132:R146" si="2">Q132*H132</f>
        <v>0</v>
      </c>
      <c r="S132" s="152">
        <v>0</v>
      </c>
      <c r="T132" s="153">
        <f t="shared" ref="T132:T146" si="3">S132*H132</f>
        <v>0</v>
      </c>
      <c r="AR132" s="154" t="s">
        <v>183</v>
      </c>
      <c r="AT132" s="154" t="s">
        <v>179</v>
      </c>
      <c r="AU132" s="154" t="s">
        <v>83</v>
      </c>
      <c r="AY132" s="17" t="s">
        <v>177</v>
      </c>
      <c r="BE132" s="155">
        <f t="shared" ref="BE132:BE146" si="4">IF(N132="základná",J132,0)</f>
        <v>0</v>
      </c>
      <c r="BF132" s="155">
        <f t="shared" ref="BF132:BF146" si="5">IF(N132="znížená",J132,0)</f>
        <v>0</v>
      </c>
      <c r="BG132" s="155">
        <f t="shared" ref="BG132:BG146" si="6">IF(N132="zákl. prenesená",J132,0)</f>
        <v>0</v>
      </c>
      <c r="BH132" s="155">
        <f t="shared" ref="BH132:BH146" si="7">IF(N132="zníž. prenesená",J132,0)</f>
        <v>0</v>
      </c>
      <c r="BI132" s="155">
        <f t="shared" ref="BI132:BI146" si="8">IF(N132="nulová",J132,0)</f>
        <v>0</v>
      </c>
      <c r="BJ132" s="17" t="s">
        <v>118</v>
      </c>
      <c r="BK132" s="155">
        <f t="shared" ref="BK132:BK146" si="9">ROUND(I132*H132,2)</f>
        <v>0</v>
      </c>
      <c r="BL132" s="17" t="s">
        <v>183</v>
      </c>
      <c r="BM132" s="154" t="s">
        <v>268</v>
      </c>
    </row>
    <row r="133" spans="2:65" s="1" customFormat="1" ht="24.25" customHeight="1">
      <c r="B133" s="141"/>
      <c r="C133" s="142" t="s">
        <v>109</v>
      </c>
      <c r="D133" s="142" t="s">
        <v>179</v>
      </c>
      <c r="E133" s="143" t="s">
        <v>1973</v>
      </c>
      <c r="F133" s="144" t="s">
        <v>1974</v>
      </c>
      <c r="G133" s="145" t="s">
        <v>401</v>
      </c>
      <c r="H133" s="146">
        <v>220</v>
      </c>
      <c r="I133" s="147"/>
      <c r="J133" s="148">
        <f t="shared" si="0"/>
        <v>0</v>
      </c>
      <c r="K133" s="149"/>
      <c r="L133" s="32"/>
      <c r="M133" s="150" t="s">
        <v>1</v>
      </c>
      <c r="N133" s="151" t="s">
        <v>41</v>
      </c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AR133" s="154" t="s">
        <v>183</v>
      </c>
      <c r="AT133" s="154" t="s">
        <v>179</v>
      </c>
      <c r="AU133" s="154" t="s">
        <v>83</v>
      </c>
      <c r="AY133" s="17" t="s">
        <v>177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7" t="s">
        <v>118</v>
      </c>
      <c r="BK133" s="155">
        <f t="shared" si="9"/>
        <v>0</v>
      </c>
      <c r="BL133" s="17" t="s">
        <v>183</v>
      </c>
      <c r="BM133" s="154" t="s">
        <v>7</v>
      </c>
    </row>
    <row r="134" spans="2:65" s="1" customFormat="1" ht="16.5" customHeight="1">
      <c r="B134" s="141"/>
      <c r="C134" s="142" t="s">
        <v>112</v>
      </c>
      <c r="D134" s="142" t="s">
        <v>179</v>
      </c>
      <c r="E134" s="143" t="s">
        <v>1975</v>
      </c>
      <c r="F134" s="144" t="s">
        <v>1976</v>
      </c>
      <c r="G134" s="145" t="s">
        <v>401</v>
      </c>
      <c r="H134" s="146">
        <v>20</v>
      </c>
      <c r="I134" s="147"/>
      <c r="J134" s="148">
        <f t="shared" si="0"/>
        <v>0</v>
      </c>
      <c r="K134" s="149"/>
      <c r="L134" s="32"/>
      <c r="M134" s="150" t="s">
        <v>1</v>
      </c>
      <c r="N134" s="151" t="s">
        <v>41</v>
      </c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AR134" s="154" t="s">
        <v>183</v>
      </c>
      <c r="AT134" s="154" t="s">
        <v>179</v>
      </c>
      <c r="AU134" s="154" t="s">
        <v>83</v>
      </c>
      <c r="AY134" s="17" t="s">
        <v>177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7" t="s">
        <v>118</v>
      </c>
      <c r="BK134" s="155">
        <f t="shared" si="9"/>
        <v>0</v>
      </c>
      <c r="BL134" s="17" t="s">
        <v>183</v>
      </c>
      <c r="BM134" s="154" t="s">
        <v>289</v>
      </c>
    </row>
    <row r="135" spans="2:65" s="1" customFormat="1" ht="16.5" customHeight="1">
      <c r="B135" s="141"/>
      <c r="C135" s="142" t="s">
        <v>233</v>
      </c>
      <c r="D135" s="142" t="s">
        <v>179</v>
      </c>
      <c r="E135" s="143" t="s">
        <v>1977</v>
      </c>
      <c r="F135" s="144" t="s">
        <v>1978</v>
      </c>
      <c r="G135" s="145" t="s">
        <v>401</v>
      </c>
      <c r="H135" s="146">
        <v>220</v>
      </c>
      <c r="I135" s="147"/>
      <c r="J135" s="148">
        <f t="shared" si="0"/>
        <v>0</v>
      </c>
      <c r="K135" s="149"/>
      <c r="L135" s="32"/>
      <c r="M135" s="150" t="s">
        <v>1</v>
      </c>
      <c r="N135" s="151" t="s">
        <v>41</v>
      </c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AR135" s="154" t="s">
        <v>183</v>
      </c>
      <c r="AT135" s="154" t="s">
        <v>179</v>
      </c>
      <c r="AU135" s="154" t="s">
        <v>83</v>
      </c>
      <c r="AY135" s="17" t="s">
        <v>177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7" t="s">
        <v>118</v>
      </c>
      <c r="BK135" s="155">
        <f t="shared" si="9"/>
        <v>0</v>
      </c>
      <c r="BL135" s="17" t="s">
        <v>183</v>
      </c>
      <c r="BM135" s="154" t="s">
        <v>302</v>
      </c>
    </row>
    <row r="136" spans="2:65" s="1" customFormat="1" ht="16.5" customHeight="1">
      <c r="B136" s="141"/>
      <c r="C136" s="142" t="s">
        <v>239</v>
      </c>
      <c r="D136" s="142" t="s">
        <v>179</v>
      </c>
      <c r="E136" s="143" t="s">
        <v>1979</v>
      </c>
      <c r="F136" s="144" t="s">
        <v>1980</v>
      </c>
      <c r="G136" s="145" t="s">
        <v>401</v>
      </c>
      <c r="H136" s="146">
        <v>220</v>
      </c>
      <c r="I136" s="147"/>
      <c r="J136" s="148">
        <f t="shared" si="0"/>
        <v>0</v>
      </c>
      <c r="K136" s="149"/>
      <c r="L136" s="32"/>
      <c r="M136" s="150" t="s">
        <v>1</v>
      </c>
      <c r="N136" s="151" t="s">
        <v>41</v>
      </c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AR136" s="154" t="s">
        <v>183</v>
      </c>
      <c r="AT136" s="154" t="s">
        <v>179</v>
      </c>
      <c r="AU136" s="154" t="s">
        <v>83</v>
      </c>
      <c r="AY136" s="17" t="s">
        <v>177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7" t="s">
        <v>118</v>
      </c>
      <c r="BK136" s="155">
        <f t="shared" si="9"/>
        <v>0</v>
      </c>
      <c r="BL136" s="17" t="s">
        <v>183</v>
      </c>
      <c r="BM136" s="154" t="s">
        <v>318</v>
      </c>
    </row>
    <row r="137" spans="2:65" s="1" customFormat="1" ht="16.5" customHeight="1">
      <c r="B137" s="141"/>
      <c r="C137" s="142" t="s">
        <v>245</v>
      </c>
      <c r="D137" s="142" t="s">
        <v>179</v>
      </c>
      <c r="E137" s="143" t="s">
        <v>1981</v>
      </c>
      <c r="F137" s="144" t="s">
        <v>1982</v>
      </c>
      <c r="G137" s="145" t="s">
        <v>401</v>
      </c>
      <c r="H137" s="146">
        <v>220</v>
      </c>
      <c r="I137" s="147"/>
      <c r="J137" s="148">
        <f t="shared" si="0"/>
        <v>0</v>
      </c>
      <c r="K137" s="149"/>
      <c r="L137" s="32"/>
      <c r="M137" s="150" t="s">
        <v>1</v>
      </c>
      <c r="N137" s="151" t="s">
        <v>41</v>
      </c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AR137" s="154" t="s">
        <v>183</v>
      </c>
      <c r="AT137" s="154" t="s">
        <v>179</v>
      </c>
      <c r="AU137" s="154" t="s">
        <v>83</v>
      </c>
      <c r="AY137" s="17" t="s">
        <v>177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7" t="s">
        <v>118</v>
      </c>
      <c r="BK137" s="155">
        <f t="shared" si="9"/>
        <v>0</v>
      </c>
      <c r="BL137" s="17" t="s">
        <v>183</v>
      </c>
      <c r="BM137" s="154" t="s">
        <v>335</v>
      </c>
    </row>
    <row r="138" spans="2:65" s="1" customFormat="1" ht="16.5" customHeight="1">
      <c r="B138" s="141"/>
      <c r="C138" s="142" t="s">
        <v>252</v>
      </c>
      <c r="D138" s="142" t="s">
        <v>179</v>
      </c>
      <c r="E138" s="143" t="s">
        <v>1983</v>
      </c>
      <c r="F138" s="144" t="s">
        <v>1984</v>
      </c>
      <c r="G138" s="145" t="s">
        <v>401</v>
      </c>
      <c r="H138" s="146">
        <v>220</v>
      </c>
      <c r="I138" s="147"/>
      <c r="J138" s="148">
        <f t="shared" si="0"/>
        <v>0</v>
      </c>
      <c r="K138" s="149"/>
      <c r="L138" s="32"/>
      <c r="M138" s="150" t="s">
        <v>1</v>
      </c>
      <c r="N138" s="151" t="s">
        <v>41</v>
      </c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AR138" s="154" t="s">
        <v>183</v>
      </c>
      <c r="AT138" s="154" t="s">
        <v>179</v>
      </c>
      <c r="AU138" s="154" t="s">
        <v>83</v>
      </c>
      <c r="AY138" s="17" t="s">
        <v>177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7" t="s">
        <v>118</v>
      </c>
      <c r="BK138" s="155">
        <f t="shared" si="9"/>
        <v>0</v>
      </c>
      <c r="BL138" s="17" t="s">
        <v>183</v>
      </c>
      <c r="BM138" s="154" t="s">
        <v>346</v>
      </c>
    </row>
    <row r="139" spans="2:65" s="1" customFormat="1" ht="16.5" customHeight="1">
      <c r="B139" s="141"/>
      <c r="C139" s="142" t="s">
        <v>258</v>
      </c>
      <c r="D139" s="142" t="s">
        <v>179</v>
      </c>
      <c r="E139" s="143" t="s">
        <v>1985</v>
      </c>
      <c r="F139" s="144" t="s">
        <v>1986</v>
      </c>
      <c r="G139" s="145" t="s">
        <v>1878</v>
      </c>
      <c r="H139" s="146">
        <v>1</v>
      </c>
      <c r="I139" s="147"/>
      <c r="J139" s="148">
        <f t="shared" si="0"/>
        <v>0</v>
      </c>
      <c r="K139" s="149"/>
      <c r="L139" s="32"/>
      <c r="M139" s="150" t="s">
        <v>1</v>
      </c>
      <c r="N139" s="151" t="s">
        <v>41</v>
      </c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AR139" s="154" t="s">
        <v>183</v>
      </c>
      <c r="AT139" s="154" t="s">
        <v>179</v>
      </c>
      <c r="AU139" s="154" t="s">
        <v>83</v>
      </c>
      <c r="AY139" s="17" t="s">
        <v>177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7" t="s">
        <v>118</v>
      </c>
      <c r="BK139" s="155">
        <f t="shared" si="9"/>
        <v>0</v>
      </c>
      <c r="BL139" s="17" t="s">
        <v>183</v>
      </c>
      <c r="BM139" s="154" t="s">
        <v>355</v>
      </c>
    </row>
    <row r="140" spans="2:65" s="1" customFormat="1" ht="16.5" customHeight="1">
      <c r="B140" s="141"/>
      <c r="C140" s="142" t="s">
        <v>264</v>
      </c>
      <c r="D140" s="142" t="s">
        <v>179</v>
      </c>
      <c r="E140" s="143" t="s">
        <v>1987</v>
      </c>
      <c r="F140" s="144" t="s">
        <v>1988</v>
      </c>
      <c r="G140" s="145" t="s">
        <v>1878</v>
      </c>
      <c r="H140" s="146">
        <v>1</v>
      </c>
      <c r="I140" s="147"/>
      <c r="J140" s="148">
        <f t="shared" si="0"/>
        <v>0</v>
      </c>
      <c r="K140" s="149"/>
      <c r="L140" s="32"/>
      <c r="M140" s="150" t="s">
        <v>1</v>
      </c>
      <c r="N140" s="151" t="s">
        <v>41</v>
      </c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AR140" s="154" t="s">
        <v>183</v>
      </c>
      <c r="AT140" s="154" t="s">
        <v>179</v>
      </c>
      <c r="AU140" s="154" t="s">
        <v>83</v>
      </c>
      <c r="AY140" s="17" t="s">
        <v>177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7" t="s">
        <v>118</v>
      </c>
      <c r="BK140" s="155">
        <f t="shared" si="9"/>
        <v>0</v>
      </c>
      <c r="BL140" s="17" t="s">
        <v>183</v>
      </c>
      <c r="BM140" s="154" t="s">
        <v>366</v>
      </c>
    </row>
    <row r="141" spans="2:65" s="1" customFormat="1" ht="16.5" customHeight="1">
      <c r="B141" s="141"/>
      <c r="C141" s="142" t="s">
        <v>268</v>
      </c>
      <c r="D141" s="142" t="s">
        <v>179</v>
      </c>
      <c r="E141" s="143" t="s">
        <v>1989</v>
      </c>
      <c r="F141" s="144" t="s">
        <v>1990</v>
      </c>
      <c r="G141" s="145" t="s">
        <v>1878</v>
      </c>
      <c r="H141" s="146">
        <v>1</v>
      </c>
      <c r="I141" s="147"/>
      <c r="J141" s="148">
        <f t="shared" si="0"/>
        <v>0</v>
      </c>
      <c r="K141" s="149"/>
      <c r="L141" s="32"/>
      <c r="M141" s="150" t="s">
        <v>1</v>
      </c>
      <c r="N141" s="151" t="s">
        <v>41</v>
      </c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AR141" s="154" t="s">
        <v>183</v>
      </c>
      <c r="AT141" s="154" t="s">
        <v>179</v>
      </c>
      <c r="AU141" s="154" t="s">
        <v>83</v>
      </c>
      <c r="AY141" s="17" t="s">
        <v>177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7" t="s">
        <v>118</v>
      </c>
      <c r="BK141" s="155">
        <f t="shared" si="9"/>
        <v>0</v>
      </c>
      <c r="BL141" s="17" t="s">
        <v>183</v>
      </c>
      <c r="BM141" s="154" t="s">
        <v>376</v>
      </c>
    </row>
    <row r="142" spans="2:65" s="1" customFormat="1" ht="16.5" customHeight="1">
      <c r="B142" s="141"/>
      <c r="C142" s="142" t="s">
        <v>273</v>
      </c>
      <c r="D142" s="142" t="s">
        <v>179</v>
      </c>
      <c r="E142" s="143" t="s">
        <v>1991</v>
      </c>
      <c r="F142" s="144" t="s">
        <v>1992</v>
      </c>
      <c r="G142" s="145" t="s">
        <v>1878</v>
      </c>
      <c r="H142" s="146">
        <v>1</v>
      </c>
      <c r="I142" s="147"/>
      <c r="J142" s="148">
        <f t="shared" si="0"/>
        <v>0</v>
      </c>
      <c r="K142" s="149"/>
      <c r="L142" s="32"/>
      <c r="M142" s="150" t="s">
        <v>1</v>
      </c>
      <c r="N142" s="151" t="s">
        <v>41</v>
      </c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AR142" s="154" t="s">
        <v>183</v>
      </c>
      <c r="AT142" s="154" t="s">
        <v>179</v>
      </c>
      <c r="AU142" s="154" t="s">
        <v>83</v>
      </c>
      <c r="AY142" s="17" t="s">
        <v>177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7" t="s">
        <v>118</v>
      </c>
      <c r="BK142" s="155">
        <f t="shared" si="9"/>
        <v>0</v>
      </c>
      <c r="BL142" s="17" t="s">
        <v>183</v>
      </c>
      <c r="BM142" s="154" t="s">
        <v>390</v>
      </c>
    </row>
    <row r="143" spans="2:65" s="1" customFormat="1" ht="16.5" customHeight="1">
      <c r="B143" s="141"/>
      <c r="C143" s="142" t="s">
        <v>7</v>
      </c>
      <c r="D143" s="142" t="s">
        <v>179</v>
      </c>
      <c r="E143" s="143" t="s">
        <v>1993</v>
      </c>
      <c r="F143" s="144" t="s">
        <v>1994</v>
      </c>
      <c r="G143" s="145" t="s">
        <v>1878</v>
      </c>
      <c r="H143" s="146">
        <v>1</v>
      </c>
      <c r="I143" s="147"/>
      <c r="J143" s="148">
        <f t="shared" si="0"/>
        <v>0</v>
      </c>
      <c r="K143" s="149"/>
      <c r="L143" s="32"/>
      <c r="M143" s="150" t="s">
        <v>1</v>
      </c>
      <c r="N143" s="151" t="s">
        <v>41</v>
      </c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AR143" s="154" t="s">
        <v>183</v>
      </c>
      <c r="AT143" s="154" t="s">
        <v>179</v>
      </c>
      <c r="AU143" s="154" t="s">
        <v>83</v>
      </c>
      <c r="AY143" s="17" t="s">
        <v>177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7" t="s">
        <v>118</v>
      </c>
      <c r="BK143" s="155">
        <f t="shared" si="9"/>
        <v>0</v>
      </c>
      <c r="BL143" s="17" t="s">
        <v>183</v>
      </c>
      <c r="BM143" s="154" t="s">
        <v>405</v>
      </c>
    </row>
    <row r="144" spans="2:65" s="1" customFormat="1" ht="16.5" customHeight="1">
      <c r="B144" s="141"/>
      <c r="C144" s="142" t="s">
        <v>283</v>
      </c>
      <c r="D144" s="142" t="s">
        <v>179</v>
      </c>
      <c r="E144" s="143" t="s">
        <v>1995</v>
      </c>
      <c r="F144" s="144" t="s">
        <v>1996</v>
      </c>
      <c r="G144" s="145" t="s">
        <v>1878</v>
      </c>
      <c r="H144" s="146">
        <v>1</v>
      </c>
      <c r="I144" s="147"/>
      <c r="J144" s="148">
        <f t="shared" si="0"/>
        <v>0</v>
      </c>
      <c r="K144" s="149"/>
      <c r="L144" s="32"/>
      <c r="M144" s="150" t="s">
        <v>1</v>
      </c>
      <c r="N144" s="151" t="s">
        <v>41</v>
      </c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AR144" s="154" t="s">
        <v>183</v>
      </c>
      <c r="AT144" s="154" t="s">
        <v>179</v>
      </c>
      <c r="AU144" s="154" t="s">
        <v>83</v>
      </c>
      <c r="AY144" s="17" t="s">
        <v>177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7" t="s">
        <v>118</v>
      </c>
      <c r="BK144" s="155">
        <f t="shared" si="9"/>
        <v>0</v>
      </c>
      <c r="BL144" s="17" t="s">
        <v>183</v>
      </c>
      <c r="BM144" s="154" t="s">
        <v>420</v>
      </c>
    </row>
    <row r="145" spans="2:65" s="1" customFormat="1" ht="16.5" customHeight="1">
      <c r="B145" s="141"/>
      <c r="C145" s="142" t="s">
        <v>289</v>
      </c>
      <c r="D145" s="142" t="s">
        <v>179</v>
      </c>
      <c r="E145" s="143" t="s">
        <v>1997</v>
      </c>
      <c r="F145" s="144" t="s">
        <v>1998</v>
      </c>
      <c r="G145" s="145" t="s">
        <v>809</v>
      </c>
      <c r="H145" s="147"/>
      <c r="I145" s="147"/>
      <c r="J145" s="148">
        <f t="shared" si="0"/>
        <v>0</v>
      </c>
      <c r="K145" s="149"/>
      <c r="L145" s="32"/>
      <c r="M145" s="150" t="s">
        <v>1</v>
      </c>
      <c r="N145" s="151" t="s">
        <v>41</v>
      </c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AR145" s="154" t="s">
        <v>183</v>
      </c>
      <c r="AT145" s="154" t="s">
        <v>179</v>
      </c>
      <c r="AU145" s="154" t="s">
        <v>83</v>
      </c>
      <c r="AY145" s="17" t="s">
        <v>177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7" t="s">
        <v>118</v>
      </c>
      <c r="BK145" s="155">
        <f t="shared" si="9"/>
        <v>0</v>
      </c>
      <c r="BL145" s="17" t="s">
        <v>183</v>
      </c>
      <c r="BM145" s="154" t="s">
        <v>430</v>
      </c>
    </row>
    <row r="146" spans="2:65" s="1" customFormat="1" ht="16.5" customHeight="1">
      <c r="B146" s="141"/>
      <c r="C146" s="142" t="s">
        <v>296</v>
      </c>
      <c r="D146" s="142" t="s">
        <v>179</v>
      </c>
      <c r="E146" s="143" t="s">
        <v>1999</v>
      </c>
      <c r="F146" s="144" t="s">
        <v>2000</v>
      </c>
      <c r="G146" s="145" t="s">
        <v>809</v>
      </c>
      <c r="H146" s="147"/>
      <c r="I146" s="147"/>
      <c r="J146" s="148">
        <f t="shared" si="0"/>
        <v>0</v>
      </c>
      <c r="K146" s="149"/>
      <c r="L146" s="32"/>
      <c r="M146" s="150" t="s">
        <v>1</v>
      </c>
      <c r="N146" s="151" t="s">
        <v>41</v>
      </c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AR146" s="154" t="s">
        <v>183</v>
      </c>
      <c r="AT146" s="154" t="s">
        <v>179</v>
      </c>
      <c r="AU146" s="154" t="s">
        <v>83</v>
      </c>
      <c r="AY146" s="17" t="s">
        <v>177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7" t="s">
        <v>118</v>
      </c>
      <c r="BK146" s="155">
        <f t="shared" si="9"/>
        <v>0</v>
      </c>
      <c r="BL146" s="17" t="s">
        <v>183</v>
      </c>
      <c r="BM146" s="154" t="s">
        <v>440</v>
      </c>
    </row>
    <row r="147" spans="2:65" s="1" customFormat="1" ht="50" customHeight="1">
      <c r="B147" s="32"/>
      <c r="E147" s="132" t="s">
        <v>1274</v>
      </c>
      <c r="F147" s="132" t="s">
        <v>1275</v>
      </c>
      <c r="J147" s="120">
        <f t="shared" ref="J147:J152" si="10">BK147</f>
        <v>0</v>
      </c>
      <c r="L147" s="32"/>
      <c r="M147" s="166"/>
      <c r="T147" s="59"/>
      <c r="AT147" s="17" t="s">
        <v>74</v>
      </c>
      <c r="AU147" s="17" t="s">
        <v>75</v>
      </c>
      <c r="AY147" s="17" t="s">
        <v>1276</v>
      </c>
      <c r="BK147" s="155">
        <f>SUM(BK148:BK152)</f>
        <v>0</v>
      </c>
    </row>
    <row r="148" spans="2:65" s="1" customFormat="1" ht="16.25" customHeight="1">
      <c r="B148" s="32"/>
      <c r="C148" s="198" t="s">
        <v>1</v>
      </c>
      <c r="D148" s="198" t="s">
        <v>179</v>
      </c>
      <c r="E148" s="199" t="s">
        <v>1</v>
      </c>
      <c r="F148" s="200" t="s">
        <v>1</v>
      </c>
      <c r="G148" s="201" t="s">
        <v>1</v>
      </c>
      <c r="H148" s="202"/>
      <c r="I148" s="202"/>
      <c r="J148" s="203">
        <f t="shared" si="10"/>
        <v>0</v>
      </c>
      <c r="K148" s="204"/>
      <c r="L148" s="32"/>
      <c r="M148" s="205" t="s">
        <v>1</v>
      </c>
      <c r="N148" s="206" t="s">
        <v>41</v>
      </c>
      <c r="T148" s="59"/>
      <c r="AT148" s="17" t="s">
        <v>1276</v>
      </c>
      <c r="AU148" s="17" t="s">
        <v>83</v>
      </c>
      <c r="AY148" s="17" t="s">
        <v>1276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I148*H148</f>
        <v>0</v>
      </c>
    </row>
    <row r="149" spans="2:65" s="1" customFormat="1" ht="16.25" customHeight="1">
      <c r="B149" s="32"/>
      <c r="C149" s="198" t="s">
        <v>1</v>
      </c>
      <c r="D149" s="198" t="s">
        <v>179</v>
      </c>
      <c r="E149" s="199" t="s">
        <v>1</v>
      </c>
      <c r="F149" s="200" t="s">
        <v>1</v>
      </c>
      <c r="G149" s="201" t="s">
        <v>1</v>
      </c>
      <c r="H149" s="202"/>
      <c r="I149" s="202"/>
      <c r="J149" s="203">
        <f t="shared" si="10"/>
        <v>0</v>
      </c>
      <c r="K149" s="204"/>
      <c r="L149" s="32"/>
      <c r="M149" s="205" t="s">
        <v>1</v>
      </c>
      <c r="N149" s="206" t="s">
        <v>41</v>
      </c>
      <c r="T149" s="59"/>
      <c r="AT149" s="17" t="s">
        <v>1276</v>
      </c>
      <c r="AU149" s="17" t="s">
        <v>83</v>
      </c>
      <c r="AY149" s="17" t="s">
        <v>1276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7" t="s">
        <v>118</v>
      </c>
      <c r="BK149" s="155">
        <f>I149*H149</f>
        <v>0</v>
      </c>
    </row>
    <row r="150" spans="2:65" s="1" customFormat="1" ht="16.25" customHeight="1">
      <c r="B150" s="32"/>
      <c r="C150" s="198" t="s">
        <v>1</v>
      </c>
      <c r="D150" s="198" t="s">
        <v>179</v>
      </c>
      <c r="E150" s="199" t="s">
        <v>1</v>
      </c>
      <c r="F150" s="200" t="s">
        <v>1</v>
      </c>
      <c r="G150" s="201" t="s">
        <v>1</v>
      </c>
      <c r="H150" s="202"/>
      <c r="I150" s="202"/>
      <c r="J150" s="203">
        <f t="shared" si="10"/>
        <v>0</v>
      </c>
      <c r="K150" s="204"/>
      <c r="L150" s="32"/>
      <c r="M150" s="205" t="s">
        <v>1</v>
      </c>
      <c r="N150" s="206" t="s">
        <v>41</v>
      </c>
      <c r="T150" s="59"/>
      <c r="AT150" s="17" t="s">
        <v>1276</v>
      </c>
      <c r="AU150" s="17" t="s">
        <v>83</v>
      </c>
      <c r="AY150" s="17" t="s">
        <v>1276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7" t="s">
        <v>118</v>
      </c>
      <c r="BK150" s="155">
        <f>I150*H150</f>
        <v>0</v>
      </c>
    </row>
    <row r="151" spans="2:65" s="1" customFormat="1" ht="16.25" customHeight="1">
      <c r="B151" s="32"/>
      <c r="C151" s="198" t="s">
        <v>1</v>
      </c>
      <c r="D151" s="198" t="s">
        <v>179</v>
      </c>
      <c r="E151" s="199" t="s">
        <v>1</v>
      </c>
      <c r="F151" s="200" t="s">
        <v>1</v>
      </c>
      <c r="G151" s="201" t="s">
        <v>1</v>
      </c>
      <c r="H151" s="202"/>
      <c r="I151" s="202"/>
      <c r="J151" s="203">
        <f t="shared" si="10"/>
        <v>0</v>
      </c>
      <c r="K151" s="204"/>
      <c r="L151" s="32"/>
      <c r="M151" s="205" t="s">
        <v>1</v>
      </c>
      <c r="N151" s="206" t="s">
        <v>41</v>
      </c>
      <c r="T151" s="59"/>
      <c r="AT151" s="17" t="s">
        <v>1276</v>
      </c>
      <c r="AU151" s="17" t="s">
        <v>83</v>
      </c>
      <c r="AY151" s="17" t="s">
        <v>1276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7" t="s">
        <v>118</v>
      </c>
      <c r="BK151" s="155">
        <f>I151*H151</f>
        <v>0</v>
      </c>
    </row>
    <row r="152" spans="2:65" s="1" customFormat="1" ht="16.25" customHeight="1">
      <c r="B152" s="32"/>
      <c r="C152" s="198" t="s">
        <v>1</v>
      </c>
      <c r="D152" s="198" t="s">
        <v>179</v>
      </c>
      <c r="E152" s="199" t="s">
        <v>1</v>
      </c>
      <c r="F152" s="200" t="s">
        <v>1</v>
      </c>
      <c r="G152" s="201" t="s">
        <v>1</v>
      </c>
      <c r="H152" s="202"/>
      <c r="I152" s="202"/>
      <c r="J152" s="203">
        <f t="shared" si="10"/>
        <v>0</v>
      </c>
      <c r="K152" s="204"/>
      <c r="L152" s="32"/>
      <c r="M152" s="205" t="s">
        <v>1</v>
      </c>
      <c r="N152" s="206" t="s">
        <v>41</v>
      </c>
      <c r="O152" s="207"/>
      <c r="P152" s="207"/>
      <c r="Q152" s="207"/>
      <c r="R152" s="207"/>
      <c r="S152" s="207"/>
      <c r="T152" s="208"/>
      <c r="AT152" s="17" t="s">
        <v>1276</v>
      </c>
      <c r="AU152" s="17" t="s">
        <v>83</v>
      </c>
      <c r="AY152" s="17" t="s">
        <v>1276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7" t="s">
        <v>118</v>
      </c>
      <c r="BK152" s="155">
        <f>I152*H152</f>
        <v>0</v>
      </c>
    </row>
    <row r="153" spans="2:65" s="1" customFormat="1" ht="7" customHeight="1"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32"/>
    </row>
  </sheetData>
  <autoFilter ref="C119:K152" xr:uid="{00000000-0009-0000-0000-000006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8:D153" xr:uid="{00000000-0002-0000-0600-000000000000}">
      <formula1>"K, M"</formula1>
    </dataValidation>
    <dataValidation type="list" allowBlank="1" showInputMessage="1" showErrorMessage="1" error="Povolené sú hodnoty základná, znížená, nulová." sqref="N148:N153" xr:uid="{00000000-0002-0000-06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59"/>
  <sheetViews>
    <sheetView showGridLines="0" topLeftCell="A237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102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2001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1951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1951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ROUND(J122,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ROUND((ROUND((SUM(BE122:BE252)),  2) + SUM(BE254:BE258)), 2)</f>
        <v>0</v>
      </c>
      <c r="G33" s="96"/>
      <c r="H33" s="96"/>
      <c r="I33" s="97">
        <v>0.2</v>
      </c>
      <c r="J33" s="95">
        <f>ROUND((ROUND(((SUM(BE122:BE252))*I33),  2) + (SUM(BE254:BE258)*I33)),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ROUND((ROUND((SUM(BF122:BF252)),  2) + SUM(BF254:BF258)), 2)</f>
        <v>0</v>
      </c>
      <c r="G34" s="96"/>
      <c r="H34" s="96"/>
      <c r="I34" s="97">
        <v>0.2</v>
      </c>
      <c r="J34" s="95">
        <f>ROUND((ROUND(((SUM(BF122:BF252))*I34),  2) + (SUM(BF254:BF258)*I34)),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ROUND((ROUND((SUM(BG122:BG252)),  2) + SUM(BG254:BG258)),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ROUND((ROUND((SUM(BH122:BH252)),  2) + SUM(BH254:BH258)),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ROUND((ROUND((SUM(BI122:BI252)),  2) + SUM(BI254:BI258)),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07 - Elektro - inštalácie 1.NP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Jaroslav Dulanský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Jaroslav Dulanský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J122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2002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2:12" s="8" customFormat="1" ht="25" customHeight="1">
      <c r="B98" s="111"/>
      <c r="D98" s="112" t="s">
        <v>2003</v>
      </c>
      <c r="E98" s="113"/>
      <c r="F98" s="113"/>
      <c r="G98" s="113"/>
      <c r="H98" s="113"/>
      <c r="I98" s="113"/>
      <c r="J98" s="114">
        <f>J168</f>
        <v>0</v>
      </c>
      <c r="L98" s="111"/>
    </row>
    <row r="99" spans="2:12" s="8" customFormat="1" ht="25" customHeight="1">
      <c r="B99" s="111"/>
      <c r="D99" s="112" t="s">
        <v>2004</v>
      </c>
      <c r="E99" s="113"/>
      <c r="F99" s="113"/>
      <c r="G99" s="113"/>
      <c r="H99" s="113"/>
      <c r="I99" s="113"/>
      <c r="J99" s="114">
        <f>J179</f>
        <v>0</v>
      </c>
      <c r="L99" s="111"/>
    </row>
    <row r="100" spans="2:12" s="8" customFormat="1" ht="25" customHeight="1">
      <c r="B100" s="111"/>
      <c r="D100" s="112" t="s">
        <v>2005</v>
      </c>
      <c r="E100" s="113"/>
      <c r="F100" s="113"/>
      <c r="G100" s="113"/>
      <c r="H100" s="113"/>
      <c r="I100" s="113"/>
      <c r="J100" s="114">
        <f>J202</f>
        <v>0</v>
      </c>
      <c r="L100" s="111"/>
    </row>
    <row r="101" spans="2:12" s="8" customFormat="1" ht="25" customHeight="1">
      <c r="B101" s="111"/>
      <c r="D101" s="112" t="s">
        <v>2006</v>
      </c>
      <c r="E101" s="113"/>
      <c r="F101" s="113"/>
      <c r="G101" s="113"/>
      <c r="H101" s="113"/>
      <c r="I101" s="113"/>
      <c r="J101" s="114">
        <f>J239</f>
        <v>0</v>
      </c>
      <c r="L101" s="111"/>
    </row>
    <row r="102" spans="2:12" s="8" customFormat="1" ht="21.75" customHeight="1">
      <c r="B102" s="111"/>
      <c r="D102" s="119" t="s">
        <v>162</v>
      </c>
      <c r="J102" s="120">
        <f>J253</f>
        <v>0</v>
      </c>
      <c r="L102" s="111"/>
    </row>
    <row r="103" spans="2:12" s="1" customFormat="1" ht="21.75" customHeight="1">
      <c r="B103" s="32"/>
      <c r="L103" s="32"/>
    </row>
    <row r="104" spans="2:12" s="1" customFormat="1" ht="7" customHeight="1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32"/>
    </row>
    <row r="108" spans="2:12" s="1" customFormat="1" ht="7" customHeight="1"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32"/>
    </row>
    <row r="109" spans="2:12" s="1" customFormat="1" ht="25" customHeight="1">
      <c r="B109" s="32"/>
      <c r="C109" s="21" t="s">
        <v>163</v>
      </c>
      <c r="L109" s="32"/>
    </row>
    <row r="110" spans="2:12" s="1" customFormat="1" ht="7" customHeight="1">
      <c r="B110" s="32"/>
      <c r="L110" s="32"/>
    </row>
    <row r="111" spans="2:12" s="1" customFormat="1" ht="12" customHeight="1">
      <c r="B111" s="32"/>
      <c r="C111" s="27" t="s">
        <v>15</v>
      </c>
      <c r="L111" s="32"/>
    </row>
    <row r="112" spans="2:12" s="1" customFormat="1" ht="16.5" customHeight="1">
      <c r="B112" s="32"/>
      <c r="E112" s="259" t="str">
        <f>E7</f>
        <v>ZŠ Láb - prístavba - aktualizácia</v>
      </c>
      <c r="F112" s="260"/>
      <c r="G112" s="260"/>
      <c r="H112" s="260"/>
      <c r="L112" s="32"/>
    </row>
    <row r="113" spans="2:65" s="1" customFormat="1" ht="12" customHeight="1">
      <c r="B113" s="32"/>
      <c r="C113" s="27" t="s">
        <v>132</v>
      </c>
      <c r="L113" s="32"/>
    </row>
    <row r="114" spans="2:65" s="1" customFormat="1" ht="16.5" customHeight="1">
      <c r="B114" s="32"/>
      <c r="E114" s="221" t="str">
        <f>E9</f>
        <v>07 - Elektro - inštalácie 1.NP</v>
      </c>
      <c r="F114" s="261"/>
      <c r="G114" s="261"/>
      <c r="H114" s="261"/>
      <c r="L114" s="32"/>
    </row>
    <row r="115" spans="2:65" s="1" customFormat="1" ht="7" customHeight="1">
      <c r="B115" s="32"/>
      <c r="L115" s="32"/>
    </row>
    <row r="116" spans="2:65" s="1" customFormat="1" ht="12" customHeight="1">
      <c r="B116" s="32"/>
      <c r="C116" s="27" t="s">
        <v>19</v>
      </c>
      <c r="F116" s="25" t="str">
        <f>F12</f>
        <v>Základná škola Láb</v>
      </c>
      <c r="I116" s="27" t="s">
        <v>21</v>
      </c>
      <c r="J116" s="55" t="str">
        <f>IF(J12="","",J12)</f>
        <v/>
      </c>
      <c r="L116" s="32"/>
    </row>
    <row r="117" spans="2:65" s="1" customFormat="1" ht="7" customHeight="1">
      <c r="B117" s="32"/>
      <c r="L117" s="32"/>
    </row>
    <row r="118" spans="2:65" s="1" customFormat="1" ht="15.25" customHeight="1">
      <c r="B118" s="32"/>
      <c r="C118" s="27" t="s">
        <v>22</v>
      </c>
      <c r="F118" s="25" t="str">
        <f>E15</f>
        <v>Obec Láb</v>
      </c>
      <c r="I118" s="27" t="s">
        <v>28</v>
      </c>
      <c r="J118" s="30" t="str">
        <f>E21</f>
        <v>Jaroslav Dulanský</v>
      </c>
      <c r="L118" s="32"/>
    </row>
    <row r="119" spans="2:65" s="1" customFormat="1" ht="15.25" customHeight="1">
      <c r="B119" s="32"/>
      <c r="C119" s="27" t="s">
        <v>26</v>
      </c>
      <c r="F119" s="25" t="str">
        <f>IF(E18="","",E18)</f>
        <v>Vyplň údaj</v>
      </c>
      <c r="I119" s="27" t="s">
        <v>31</v>
      </c>
      <c r="J119" s="30" t="str">
        <f>E24</f>
        <v>Jaroslav Dulanský</v>
      </c>
      <c r="L119" s="32"/>
    </row>
    <row r="120" spans="2:65" s="1" customFormat="1" ht="10.25" customHeight="1">
      <c r="B120" s="32"/>
      <c r="L120" s="32"/>
    </row>
    <row r="121" spans="2:65" s="10" customFormat="1" ht="29.25" customHeight="1">
      <c r="B121" s="121"/>
      <c r="C121" s="122" t="s">
        <v>164</v>
      </c>
      <c r="D121" s="123" t="s">
        <v>60</v>
      </c>
      <c r="E121" s="123" t="s">
        <v>56</v>
      </c>
      <c r="F121" s="123" t="s">
        <v>57</v>
      </c>
      <c r="G121" s="123" t="s">
        <v>165</v>
      </c>
      <c r="H121" s="123" t="s">
        <v>166</v>
      </c>
      <c r="I121" s="123" t="s">
        <v>167</v>
      </c>
      <c r="J121" s="124" t="s">
        <v>137</v>
      </c>
      <c r="K121" s="125" t="s">
        <v>168</v>
      </c>
      <c r="L121" s="121"/>
      <c r="M121" s="62" t="s">
        <v>1</v>
      </c>
      <c r="N121" s="63" t="s">
        <v>39</v>
      </c>
      <c r="O121" s="63" t="s">
        <v>169</v>
      </c>
      <c r="P121" s="63" t="s">
        <v>170</v>
      </c>
      <c r="Q121" s="63" t="s">
        <v>171</v>
      </c>
      <c r="R121" s="63" t="s">
        <v>172</v>
      </c>
      <c r="S121" s="63" t="s">
        <v>173</v>
      </c>
      <c r="T121" s="64" t="s">
        <v>174</v>
      </c>
    </row>
    <row r="122" spans="2:65" s="1" customFormat="1" ht="22.75" customHeight="1">
      <c r="B122" s="32"/>
      <c r="C122" s="67" t="s">
        <v>138</v>
      </c>
      <c r="J122" s="126">
        <f>BK122</f>
        <v>0</v>
      </c>
      <c r="L122" s="32"/>
      <c r="M122" s="65"/>
      <c r="N122" s="56"/>
      <c r="O122" s="56"/>
      <c r="P122" s="127">
        <f>P123+P168+P179+P202+P239+P253</f>
        <v>0</v>
      </c>
      <c r="Q122" s="56"/>
      <c r="R122" s="127">
        <f>R123+R168+R179+R202+R239+R253</f>
        <v>0</v>
      </c>
      <c r="S122" s="56"/>
      <c r="T122" s="128">
        <f>T123+T168+T179+T202+T239+T253</f>
        <v>0</v>
      </c>
      <c r="AT122" s="17" t="s">
        <v>74</v>
      </c>
      <c r="AU122" s="17" t="s">
        <v>139</v>
      </c>
      <c r="BK122" s="129">
        <f>BK123+BK168+BK179+BK202+BK239+BK253</f>
        <v>0</v>
      </c>
    </row>
    <row r="123" spans="2:65" s="11" customFormat="1" ht="26" customHeight="1">
      <c r="B123" s="130"/>
      <c r="D123" s="131" t="s">
        <v>74</v>
      </c>
      <c r="E123" s="132" t="s">
        <v>723</v>
      </c>
      <c r="F123" s="132" t="s">
        <v>2007</v>
      </c>
      <c r="I123" s="133"/>
      <c r="J123" s="120">
        <f>BK123</f>
        <v>0</v>
      </c>
      <c r="L123" s="130"/>
      <c r="M123" s="134"/>
      <c r="P123" s="135">
        <f>SUM(P124:P167)</f>
        <v>0</v>
      </c>
      <c r="R123" s="135">
        <f>SUM(R124:R167)</f>
        <v>0</v>
      </c>
      <c r="T123" s="136">
        <f>SUM(T124:T167)</f>
        <v>0</v>
      </c>
      <c r="AR123" s="131" t="s">
        <v>83</v>
      </c>
      <c r="AT123" s="137" t="s">
        <v>74</v>
      </c>
      <c r="AU123" s="137" t="s">
        <v>75</v>
      </c>
      <c r="AY123" s="131" t="s">
        <v>177</v>
      </c>
      <c r="BK123" s="138">
        <f>SUM(BK124:BK167)</f>
        <v>0</v>
      </c>
    </row>
    <row r="124" spans="2:65" s="1" customFormat="1" ht="24.25" customHeight="1">
      <c r="B124" s="141"/>
      <c r="C124" s="142" t="s">
        <v>83</v>
      </c>
      <c r="D124" s="142" t="s">
        <v>179</v>
      </c>
      <c r="E124" s="143" t="s">
        <v>2008</v>
      </c>
      <c r="F124" s="144" t="s">
        <v>2009</v>
      </c>
      <c r="G124" s="145" t="s">
        <v>329</v>
      </c>
      <c r="H124" s="146">
        <v>4</v>
      </c>
      <c r="I124" s="147"/>
      <c r="J124" s="148">
        <f>ROUND(I124*H124,2)</f>
        <v>0</v>
      </c>
      <c r="K124" s="149"/>
      <c r="L124" s="32"/>
      <c r="M124" s="150" t="s">
        <v>1</v>
      </c>
      <c r="N124" s="151" t="s">
        <v>41</v>
      </c>
      <c r="P124" s="152">
        <f>O124*H124</f>
        <v>0</v>
      </c>
      <c r="Q124" s="152">
        <v>0</v>
      </c>
      <c r="R124" s="152">
        <f>Q124*H124</f>
        <v>0</v>
      </c>
      <c r="S124" s="152">
        <v>0</v>
      </c>
      <c r="T124" s="153">
        <f>S124*H124</f>
        <v>0</v>
      </c>
      <c r="AR124" s="154" t="s">
        <v>183</v>
      </c>
      <c r="AT124" s="154" t="s">
        <v>179</v>
      </c>
      <c r="AU124" s="154" t="s">
        <v>83</v>
      </c>
      <c r="AY124" s="17" t="s">
        <v>177</v>
      </c>
      <c r="BE124" s="155">
        <f>IF(N124="základná",J124,0)</f>
        <v>0</v>
      </c>
      <c r="BF124" s="155">
        <f>IF(N124="znížená",J124,0)</f>
        <v>0</v>
      </c>
      <c r="BG124" s="155">
        <f>IF(N124="zákl. prenesená",J124,0)</f>
        <v>0</v>
      </c>
      <c r="BH124" s="155">
        <f>IF(N124="zníž. prenesená",J124,0)</f>
        <v>0</v>
      </c>
      <c r="BI124" s="155">
        <f>IF(N124="nulová",J124,0)</f>
        <v>0</v>
      </c>
      <c r="BJ124" s="17" t="s">
        <v>118</v>
      </c>
      <c r="BK124" s="155">
        <f>ROUND(I124*H124,2)</f>
        <v>0</v>
      </c>
      <c r="BL124" s="17" t="s">
        <v>183</v>
      </c>
      <c r="BM124" s="154" t="s">
        <v>183</v>
      </c>
    </row>
    <row r="125" spans="2:65" s="1" customFormat="1" ht="24">
      <c r="B125" s="32"/>
      <c r="D125" s="157" t="s">
        <v>227</v>
      </c>
      <c r="F125" s="164" t="s">
        <v>2010</v>
      </c>
      <c r="I125" s="165"/>
      <c r="L125" s="32"/>
      <c r="M125" s="166"/>
      <c r="T125" s="59"/>
      <c r="AT125" s="17" t="s">
        <v>227</v>
      </c>
      <c r="AU125" s="17" t="s">
        <v>83</v>
      </c>
    </row>
    <row r="126" spans="2:65" s="1" customFormat="1" ht="16.5" customHeight="1">
      <c r="B126" s="141"/>
      <c r="C126" s="142" t="s">
        <v>118</v>
      </c>
      <c r="D126" s="142" t="s">
        <v>179</v>
      </c>
      <c r="E126" s="143" t="s">
        <v>2011</v>
      </c>
      <c r="F126" s="144" t="s">
        <v>2012</v>
      </c>
      <c r="G126" s="145" t="s">
        <v>329</v>
      </c>
      <c r="H126" s="146">
        <v>25</v>
      </c>
      <c r="I126" s="147"/>
      <c r="J126" s="148">
        <f>ROUND(I126*H126,2)</f>
        <v>0</v>
      </c>
      <c r="K126" s="149"/>
      <c r="L126" s="32"/>
      <c r="M126" s="150" t="s">
        <v>1</v>
      </c>
      <c r="N126" s="151" t="s">
        <v>41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183</v>
      </c>
      <c r="AT126" s="154" t="s">
        <v>179</v>
      </c>
      <c r="AU126" s="154" t="s">
        <v>83</v>
      </c>
      <c r="AY126" s="17" t="s">
        <v>177</v>
      </c>
      <c r="BE126" s="155">
        <f>IF(N126="základná",J126,0)</f>
        <v>0</v>
      </c>
      <c r="BF126" s="155">
        <f>IF(N126="znížená",J126,0)</f>
        <v>0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7" t="s">
        <v>118</v>
      </c>
      <c r="BK126" s="155">
        <f>ROUND(I126*H126,2)</f>
        <v>0</v>
      </c>
      <c r="BL126" s="17" t="s">
        <v>183</v>
      </c>
      <c r="BM126" s="154" t="s">
        <v>205</v>
      </c>
    </row>
    <row r="127" spans="2:65" s="1" customFormat="1" ht="24">
      <c r="B127" s="32"/>
      <c r="D127" s="157" t="s">
        <v>227</v>
      </c>
      <c r="F127" s="164" t="s">
        <v>2013</v>
      </c>
      <c r="I127" s="165"/>
      <c r="L127" s="32"/>
      <c r="M127" s="166"/>
      <c r="T127" s="59"/>
      <c r="AT127" s="17" t="s">
        <v>227</v>
      </c>
      <c r="AU127" s="17" t="s">
        <v>83</v>
      </c>
    </row>
    <row r="128" spans="2:65" s="1" customFormat="1" ht="16.5" customHeight="1">
      <c r="B128" s="141"/>
      <c r="C128" s="142" t="s">
        <v>191</v>
      </c>
      <c r="D128" s="142" t="s">
        <v>179</v>
      </c>
      <c r="E128" s="143" t="s">
        <v>2014</v>
      </c>
      <c r="F128" s="144" t="s">
        <v>2015</v>
      </c>
      <c r="G128" s="145" t="s">
        <v>329</v>
      </c>
      <c r="H128" s="146">
        <v>39</v>
      </c>
      <c r="I128" s="147"/>
      <c r="J128" s="148">
        <f>ROUND(I128*H128,2)</f>
        <v>0</v>
      </c>
      <c r="K128" s="149"/>
      <c r="L128" s="32"/>
      <c r="M128" s="150" t="s">
        <v>1</v>
      </c>
      <c r="N128" s="151" t="s">
        <v>41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183</v>
      </c>
      <c r="AT128" s="154" t="s">
        <v>179</v>
      </c>
      <c r="AU128" s="154" t="s">
        <v>83</v>
      </c>
      <c r="AY128" s="17" t="s">
        <v>177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7" t="s">
        <v>118</v>
      </c>
      <c r="BK128" s="155">
        <f>ROUND(I128*H128,2)</f>
        <v>0</v>
      </c>
      <c r="BL128" s="17" t="s">
        <v>183</v>
      </c>
      <c r="BM128" s="154" t="s">
        <v>215</v>
      </c>
    </row>
    <row r="129" spans="2:65" s="1" customFormat="1" ht="24">
      <c r="B129" s="32"/>
      <c r="D129" s="157" t="s">
        <v>227</v>
      </c>
      <c r="F129" s="164" t="s">
        <v>2016</v>
      </c>
      <c r="I129" s="165"/>
      <c r="L129" s="32"/>
      <c r="M129" s="166"/>
      <c r="T129" s="59"/>
      <c r="AT129" s="17" t="s">
        <v>227</v>
      </c>
      <c r="AU129" s="17" t="s">
        <v>83</v>
      </c>
    </row>
    <row r="130" spans="2:65" s="1" customFormat="1" ht="24.25" customHeight="1">
      <c r="B130" s="141"/>
      <c r="C130" s="142" t="s">
        <v>183</v>
      </c>
      <c r="D130" s="142" t="s">
        <v>179</v>
      </c>
      <c r="E130" s="143" t="s">
        <v>2017</v>
      </c>
      <c r="F130" s="144" t="s">
        <v>2018</v>
      </c>
      <c r="G130" s="145" t="s">
        <v>329</v>
      </c>
      <c r="H130" s="146">
        <v>73</v>
      </c>
      <c r="I130" s="147"/>
      <c r="J130" s="148">
        <f>ROUND(I130*H130,2)</f>
        <v>0</v>
      </c>
      <c r="K130" s="149"/>
      <c r="L130" s="32"/>
      <c r="M130" s="150" t="s">
        <v>1</v>
      </c>
      <c r="N130" s="151" t="s">
        <v>41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54" t="s">
        <v>183</v>
      </c>
      <c r="AT130" s="154" t="s">
        <v>179</v>
      </c>
      <c r="AU130" s="154" t="s">
        <v>83</v>
      </c>
      <c r="AY130" s="17" t="s">
        <v>177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7" t="s">
        <v>118</v>
      </c>
      <c r="BK130" s="155">
        <f>ROUND(I130*H130,2)</f>
        <v>0</v>
      </c>
      <c r="BL130" s="17" t="s">
        <v>183</v>
      </c>
      <c r="BM130" s="154" t="s">
        <v>109</v>
      </c>
    </row>
    <row r="131" spans="2:65" s="1" customFormat="1" ht="24">
      <c r="B131" s="32"/>
      <c r="D131" s="157" t="s">
        <v>227</v>
      </c>
      <c r="F131" s="164" t="s">
        <v>2019</v>
      </c>
      <c r="I131" s="165"/>
      <c r="L131" s="32"/>
      <c r="M131" s="166"/>
      <c r="T131" s="59"/>
      <c r="AT131" s="17" t="s">
        <v>227</v>
      </c>
      <c r="AU131" s="17" t="s">
        <v>83</v>
      </c>
    </row>
    <row r="132" spans="2:65" s="1" customFormat="1" ht="24.25" customHeight="1">
      <c r="B132" s="141"/>
      <c r="C132" s="142" t="s">
        <v>200</v>
      </c>
      <c r="D132" s="142" t="s">
        <v>179</v>
      </c>
      <c r="E132" s="143" t="s">
        <v>2020</v>
      </c>
      <c r="F132" s="144" t="s">
        <v>2021</v>
      </c>
      <c r="G132" s="145" t="s">
        <v>329</v>
      </c>
      <c r="H132" s="146">
        <v>78</v>
      </c>
      <c r="I132" s="147"/>
      <c r="J132" s="148">
        <f>ROUND(I132*H132,2)</f>
        <v>0</v>
      </c>
      <c r="K132" s="149"/>
      <c r="L132" s="32"/>
      <c r="M132" s="150" t="s">
        <v>1</v>
      </c>
      <c r="N132" s="151" t="s">
        <v>41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54" t="s">
        <v>183</v>
      </c>
      <c r="AT132" s="154" t="s">
        <v>179</v>
      </c>
      <c r="AU132" s="154" t="s">
        <v>83</v>
      </c>
      <c r="AY132" s="17" t="s">
        <v>177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7" t="s">
        <v>118</v>
      </c>
      <c r="BK132" s="155">
        <f>ROUND(I132*H132,2)</f>
        <v>0</v>
      </c>
      <c r="BL132" s="17" t="s">
        <v>183</v>
      </c>
      <c r="BM132" s="154" t="s">
        <v>233</v>
      </c>
    </row>
    <row r="133" spans="2:65" s="1" customFormat="1" ht="24">
      <c r="B133" s="32"/>
      <c r="D133" s="157" t="s">
        <v>227</v>
      </c>
      <c r="F133" s="164" t="s">
        <v>2022</v>
      </c>
      <c r="I133" s="165"/>
      <c r="L133" s="32"/>
      <c r="M133" s="166"/>
      <c r="T133" s="59"/>
      <c r="AT133" s="17" t="s">
        <v>227</v>
      </c>
      <c r="AU133" s="17" t="s">
        <v>83</v>
      </c>
    </row>
    <row r="134" spans="2:65" s="1" customFormat="1" ht="16.5" customHeight="1">
      <c r="B134" s="141"/>
      <c r="C134" s="142" t="s">
        <v>205</v>
      </c>
      <c r="D134" s="142" t="s">
        <v>179</v>
      </c>
      <c r="E134" s="143" t="s">
        <v>2023</v>
      </c>
      <c r="F134" s="144" t="s">
        <v>2024</v>
      </c>
      <c r="G134" s="145" t="s">
        <v>329</v>
      </c>
      <c r="H134" s="146">
        <v>47</v>
      </c>
      <c r="I134" s="147"/>
      <c r="J134" s="148">
        <f>ROUND(I134*H134,2)</f>
        <v>0</v>
      </c>
      <c r="K134" s="149"/>
      <c r="L134" s="32"/>
      <c r="M134" s="150" t="s">
        <v>1</v>
      </c>
      <c r="N134" s="151" t="s">
        <v>41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54" t="s">
        <v>183</v>
      </c>
      <c r="AT134" s="154" t="s">
        <v>179</v>
      </c>
      <c r="AU134" s="154" t="s">
        <v>83</v>
      </c>
      <c r="AY134" s="17" t="s">
        <v>177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7" t="s">
        <v>118</v>
      </c>
      <c r="BK134" s="155">
        <f>ROUND(I134*H134,2)</f>
        <v>0</v>
      </c>
      <c r="BL134" s="17" t="s">
        <v>183</v>
      </c>
      <c r="BM134" s="154" t="s">
        <v>245</v>
      </c>
    </row>
    <row r="135" spans="2:65" s="1" customFormat="1" ht="24">
      <c r="B135" s="32"/>
      <c r="D135" s="157" t="s">
        <v>227</v>
      </c>
      <c r="F135" s="164" t="s">
        <v>2025</v>
      </c>
      <c r="I135" s="165"/>
      <c r="L135" s="32"/>
      <c r="M135" s="166"/>
      <c r="T135" s="59"/>
      <c r="AT135" s="17" t="s">
        <v>227</v>
      </c>
      <c r="AU135" s="17" t="s">
        <v>83</v>
      </c>
    </row>
    <row r="136" spans="2:65" s="1" customFormat="1" ht="16.5" customHeight="1">
      <c r="B136" s="141"/>
      <c r="C136" s="142" t="s">
        <v>210</v>
      </c>
      <c r="D136" s="142" t="s">
        <v>179</v>
      </c>
      <c r="E136" s="143" t="s">
        <v>2026</v>
      </c>
      <c r="F136" s="144" t="s">
        <v>2027</v>
      </c>
      <c r="G136" s="145" t="s">
        <v>329</v>
      </c>
      <c r="H136" s="146">
        <v>8</v>
      </c>
      <c r="I136" s="147"/>
      <c r="J136" s="148">
        <f>ROUND(I136*H136,2)</f>
        <v>0</v>
      </c>
      <c r="K136" s="149"/>
      <c r="L136" s="32"/>
      <c r="M136" s="150" t="s">
        <v>1</v>
      </c>
      <c r="N136" s="151" t="s">
        <v>41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54" t="s">
        <v>183</v>
      </c>
      <c r="AT136" s="154" t="s">
        <v>179</v>
      </c>
      <c r="AU136" s="154" t="s">
        <v>83</v>
      </c>
      <c r="AY136" s="17" t="s">
        <v>177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7" t="s">
        <v>118</v>
      </c>
      <c r="BK136" s="155">
        <f>ROUND(I136*H136,2)</f>
        <v>0</v>
      </c>
      <c r="BL136" s="17" t="s">
        <v>183</v>
      </c>
      <c r="BM136" s="154" t="s">
        <v>258</v>
      </c>
    </row>
    <row r="137" spans="2:65" s="1" customFormat="1" ht="24">
      <c r="B137" s="32"/>
      <c r="D137" s="157" t="s">
        <v>227</v>
      </c>
      <c r="F137" s="164" t="s">
        <v>2028</v>
      </c>
      <c r="I137" s="165"/>
      <c r="L137" s="32"/>
      <c r="M137" s="166"/>
      <c r="T137" s="59"/>
      <c r="AT137" s="17" t="s">
        <v>227</v>
      </c>
      <c r="AU137" s="17" t="s">
        <v>83</v>
      </c>
    </row>
    <row r="138" spans="2:65" s="1" customFormat="1" ht="16.5" customHeight="1">
      <c r="B138" s="141"/>
      <c r="C138" s="142" t="s">
        <v>215</v>
      </c>
      <c r="D138" s="142" t="s">
        <v>179</v>
      </c>
      <c r="E138" s="143" t="s">
        <v>2029</v>
      </c>
      <c r="F138" s="144" t="s">
        <v>2030</v>
      </c>
      <c r="G138" s="145" t="s">
        <v>329</v>
      </c>
      <c r="H138" s="146">
        <v>2</v>
      </c>
      <c r="I138" s="147"/>
      <c r="J138" s="148">
        <f>ROUND(I138*H138,2)</f>
        <v>0</v>
      </c>
      <c r="K138" s="149"/>
      <c r="L138" s="32"/>
      <c r="M138" s="150" t="s">
        <v>1</v>
      </c>
      <c r="N138" s="151" t="s">
        <v>41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183</v>
      </c>
      <c r="AT138" s="154" t="s">
        <v>179</v>
      </c>
      <c r="AU138" s="154" t="s">
        <v>83</v>
      </c>
      <c r="AY138" s="17" t="s">
        <v>177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7" t="s">
        <v>118</v>
      </c>
      <c r="BK138" s="155">
        <f>ROUND(I138*H138,2)</f>
        <v>0</v>
      </c>
      <c r="BL138" s="17" t="s">
        <v>183</v>
      </c>
      <c r="BM138" s="154" t="s">
        <v>268</v>
      </c>
    </row>
    <row r="139" spans="2:65" s="1" customFormat="1" ht="24">
      <c r="B139" s="32"/>
      <c r="D139" s="157" t="s">
        <v>227</v>
      </c>
      <c r="F139" s="164" t="s">
        <v>2031</v>
      </c>
      <c r="I139" s="165"/>
      <c r="L139" s="32"/>
      <c r="M139" s="166"/>
      <c r="T139" s="59"/>
      <c r="AT139" s="17" t="s">
        <v>227</v>
      </c>
      <c r="AU139" s="17" t="s">
        <v>83</v>
      </c>
    </row>
    <row r="140" spans="2:65" s="1" customFormat="1" ht="16.5" customHeight="1">
      <c r="B140" s="141"/>
      <c r="C140" s="142" t="s">
        <v>220</v>
      </c>
      <c r="D140" s="142" t="s">
        <v>179</v>
      </c>
      <c r="E140" s="143" t="s">
        <v>2032</v>
      </c>
      <c r="F140" s="144" t="s">
        <v>2033</v>
      </c>
      <c r="G140" s="145" t="s">
        <v>329</v>
      </c>
      <c r="H140" s="146">
        <v>1</v>
      </c>
      <c r="I140" s="147"/>
      <c r="J140" s="148">
        <f>ROUND(I140*H140,2)</f>
        <v>0</v>
      </c>
      <c r="K140" s="149"/>
      <c r="L140" s="32"/>
      <c r="M140" s="150" t="s">
        <v>1</v>
      </c>
      <c r="N140" s="151" t="s">
        <v>41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54" t="s">
        <v>183</v>
      </c>
      <c r="AT140" s="154" t="s">
        <v>179</v>
      </c>
      <c r="AU140" s="154" t="s">
        <v>83</v>
      </c>
      <c r="AY140" s="17" t="s">
        <v>177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7" t="s">
        <v>118</v>
      </c>
      <c r="BK140" s="155">
        <f>ROUND(I140*H140,2)</f>
        <v>0</v>
      </c>
      <c r="BL140" s="17" t="s">
        <v>183</v>
      </c>
      <c r="BM140" s="154" t="s">
        <v>7</v>
      </c>
    </row>
    <row r="141" spans="2:65" s="1" customFormat="1" ht="24">
      <c r="B141" s="32"/>
      <c r="D141" s="157" t="s">
        <v>227</v>
      </c>
      <c r="F141" s="164" t="s">
        <v>2034</v>
      </c>
      <c r="I141" s="165"/>
      <c r="L141" s="32"/>
      <c r="M141" s="166"/>
      <c r="T141" s="59"/>
      <c r="AT141" s="17" t="s">
        <v>227</v>
      </c>
      <c r="AU141" s="17" t="s">
        <v>83</v>
      </c>
    </row>
    <row r="142" spans="2:65" s="1" customFormat="1" ht="24.25" customHeight="1">
      <c r="B142" s="141"/>
      <c r="C142" s="142" t="s">
        <v>109</v>
      </c>
      <c r="D142" s="142" t="s">
        <v>179</v>
      </c>
      <c r="E142" s="143" t="s">
        <v>2035</v>
      </c>
      <c r="F142" s="144" t="s">
        <v>2036</v>
      </c>
      <c r="G142" s="145" t="s">
        <v>329</v>
      </c>
      <c r="H142" s="146">
        <v>18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83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289</v>
      </c>
    </row>
    <row r="143" spans="2:65" s="1" customFormat="1" ht="24">
      <c r="B143" s="32"/>
      <c r="D143" s="157" t="s">
        <v>227</v>
      </c>
      <c r="F143" s="164" t="s">
        <v>2037</v>
      </c>
      <c r="I143" s="165"/>
      <c r="L143" s="32"/>
      <c r="M143" s="166"/>
      <c r="T143" s="59"/>
      <c r="AT143" s="17" t="s">
        <v>227</v>
      </c>
      <c r="AU143" s="17" t="s">
        <v>83</v>
      </c>
    </row>
    <row r="144" spans="2:65" s="1" customFormat="1" ht="24.25" customHeight="1">
      <c r="B144" s="141"/>
      <c r="C144" s="142" t="s">
        <v>112</v>
      </c>
      <c r="D144" s="142" t="s">
        <v>179</v>
      </c>
      <c r="E144" s="143" t="s">
        <v>2038</v>
      </c>
      <c r="F144" s="144" t="s">
        <v>2039</v>
      </c>
      <c r="G144" s="145" t="s">
        <v>329</v>
      </c>
      <c r="H144" s="146">
        <v>2</v>
      </c>
      <c r="I144" s="147"/>
      <c r="J144" s="148">
        <f>ROUND(I144*H144,2)</f>
        <v>0</v>
      </c>
      <c r="K144" s="149"/>
      <c r="L144" s="32"/>
      <c r="M144" s="150" t="s">
        <v>1</v>
      </c>
      <c r="N144" s="151" t="s">
        <v>41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183</v>
      </c>
      <c r="AT144" s="154" t="s">
        <v>179</v>
      </c>
      <c r="AU144" s="154" t="s">
        <v>83</v>
      </c>
      <c r="AY144" s="17" t="s">
        <v>177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7" t="s">
        <v>118</v>
      </c>
      <c r="BK144" s="155">
        <f>ROUND(I144*H144,2)</f>
        <v>0</v>
      </c>
      <c r="BL144" s="17" t="s">
        <v>183</v>
      </c>
      <c r="BM144" s="154" t="s">
        <v>302</v>
      </c>
    </row>
    <row r="145" spans="2:65" s="1" customFormat="1" ht="24">
      <c r="B145" s="32"/>
      <c r="D145" s="157" t="s">
        <v>227</v>
      </c>
      <c r="F145" s="164" t="s">
        <v>2040</v>
      </c>
      <c r="I145" s="165"/>
      <c r="L145" s="32"/>
      <c r="M145" s="166"/>
      <c r="T145" s="59"/>
      <c r="AT145" s="17" t="s">
        <v>227</v>
      </c>
      <c r="AU145" s="17" t="s">
        <v>83</v>
      </c>
    </row>
    <row r="146" spans="2:65" s="1" customFormat="1" ht="24.25" customHeight="1">
      <c r="B146" s="141"/>
      <c r="C146" s="142" t="s">
        <v>233</v>
      </c>
      <c r="D146" s="142" t="s">
        <v>179</v>
      </c>
      <c r="E146" s="143" t="s">
        <v>2041</v>
      </c>
      <c r="F146" s="144" t="s">
        <v>2042</v>
      </c>
      <c r="G146" s="145" t="s">
        <v>329</v>
      </c>
      <c r="H146" s="146">
        <v>6</v>
      </c>
      <c r="I146" s="147"/>
      <c r="J146" s="148">
        <f>ROUND(I146*H146,2)</f>
        <v>0</v>
      </c>
      <c r="K146" s="149"/>
      <c r="L146" s="32"/>
      <c r="M146" s="150" t="s">
        <v>1</v>
      </c>
      <c r="N146" s="151" t="s">
        <v>41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54" t="s">
        <v>183</v>
      </c>
      <c r="AT146" s="154" t="s">
        <v>179</v>
      </c>
      <c r="AU146" s="154" t="s">
        <v>83</v>
      </c>
      <c r="AY146" s="17" t="s">
        <v>177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7" t="s">
        <v>118</v>
      </c>
      <c r="BK146" s="155">
        <f>ROUND(I146*H146,2)</f>
        <v>0</v>
      </c>
      <c r="BL146" s="17" t="s">
        <v>183</v>
      </c>
      <c r="BM146" s="154" t="s">
        <v>318</v>
      </c>
    </row>
    <row r="147" spans="2:65" s="1" customFormat="1" ht="24">
      <c r="B147" s="32"/>
      <c r="D147" s="157" t="s">
        <v>227</v>
      </c>
      <c r="F147" s="164" t="s">
        <v>2043</v>
      </c>
      <c r="I147" s="165"/>
      <c r="L147" s="32"/>
      <c r="M147" s="166"/>
      <c r="T147" s="59"/>
      <c r="AT147" s="17" t="s">
        <v>227</v>
      </c>
      <c r="AU147" s="17" t="s">
        <v>83</v>
      </c>
    </row>
    <row r="148" spans="2:65" s="1" customFormat="1" ht="24.25" customHeight="1">
      <c r="B148" s="141"/>
      <c r="C148" s="142" t="s">
        <v>239</v>
      </c>
      <c r="D148" s="142" t="s">
        <v>179</v>
      </c>
      <c r="E148" s="143" t="s">
        <v>2044</v>
      </c>
      <c r="F148" s="144" t="s">
        <v>2045</v>
      </c>
      <c r="G148" s="145" t="s">
        <v>329</v>
      </c>
      <c r="H148" s="146">
        <v>1</v>
      </c>
      <c r="I148" s="147"/>
      <c r="J148" s="148">
        <f>ROUND(I148*H148,2)</f>
        <v>0</v>
      </c>
      <c r="K148" s="149"/>
      <c r="L148" s="32"/>
      <c r="M148" s="150" t="s">
        <v>1</v>
      </c>
      <c r="N148" s="151" t="s">
        <v>41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183</v>
      </c>
      <c r="AT148" s="154" t="s">
        <v>179</v>
      </c>
      <c r="AU148" s="154" t="s">
        <v>83</v>
      </c>
      <c r="AY148" s="17" t="s">
        <v>177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ROUND(I148*H148,2)</f>
        <v>0</v>
      </c>
      <c r="BL148" s="17" t="s">
        <v>183</v>
      </c>
      <c r="BM148" s="154" t="s">
        <v>335</v>
      </c>
    </row>
    <row r="149" spans="2:65" s="1" customFormat="1" ht="24">
      <c r="B149" s="32"/>
      <c r="D149" s="157" t="s">
        <v>227</v>
      </c>
      <c r="F149" s="164" t="s">
        <v>2046</v>
      </c>
      <c r="I149" s="165"/>
      <c r="L149" s="32"/>
      <c r="M149" s="166"/>
      <c r="T149" s="59"/>
      <c r="AT149" s="17" t="s">
        <v>227</v>
      </c>
      <c r="AU149" s="17" t="s">
        <v>83</v>
      </c>
    </row>
    <row r="150" spans="2:65" s="1" customFormat="1" ht="24.25" customHeight="1">
      <c r="B150" s="141"/>
      <c r="C150" s="142" t="s">
        <v>245</v>
      </c>
      <c r="D150" s="142" t="s">
        <v>179</v>
      </c>
      <c r="E150" s="143" t="s">
        <v>2047</v>
      </c>
      <c r="F150" s="144" t="s">
        <v>2048</v>
      </c>
      <c r="G150" s="145" t="s">
        <v>329</v>
      </c>
      <c r="H150" s="146">
        <v>13</v>
      </c>
      <c r="I150" s="147"/>
      <c r="J150" s="148">
        <f>ROUND(I150*H150,2)</f>
        <v>0</v>
      </c>
      <c r="K150" s="149"/>
      <c r="L150" s="32"/>
      <c r="M150" s="150" t="s">
        <v>1</v>
      </c>
      <c r="N150" s="151" t="s">
        <v>41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183</v>
      </c>
      <c r="AT150" s="154" t="s">
        <v>179</v>
      </c>
      <c r="AU150" s="154" t="s">
        <v>83</v>
      </c>
      <c r="AY150" s="17" t="s">
        <v>177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7" t="s">
        <v>118</v>
      </c>
      <c r="BK150" s="155">
        <f>ROUND(I150*H150,2)</f>
        <v>0</v>
      </c>
      <c r="BL150" s="17" t="s">
        <v>183</v>
      </c>
      <c r="BM150" s="154" t="s">
        <v>346</v>
      </c>
    </row>
    <row r="151" spans="2:65" s="1" customFormat="1" ht="24">
      <c r="B151" s="32"/>
      <c r="D151" s="157" t="s">
        <v>227</v>
      </c>
      <c r="F151" s="164" t="s">
        <v>2049</v>
      </c>
      <c r="I151" s="165"/>
      <c r="L151" s="32"/>
      <c r="M151" s="166"/>
      <c r="T151" s="59"/>
      <c r="AT151" s="17" t="s">
        <v>227</v>
      </c>
      <c r="AU151" s="17" t="s">
        <v>83</v>
      </c>
    </row>
    <row r="152" spans="2:65" s="1" customFormat="1" ht="21.75" customHeight="1">
      <c r="B152" s="141"/>
      <c r="C152" s="142" t="s">
        <v>252</v>
      </c>
      <c r="D152" s="142" t="s">
        <v>179</v>
      </c>
      <c r="E152" s="143" t="s">
        <v>2050</v>
      </c>
      <c r="F152" s="144" t="s">
        <v>2051</v>
      </c>
      <c r="G152" s="145" t="s">
        <v>329</v>
      </c>
      <c r="H152" s="146">
        <v>2</v>
      </c>
      <c r="I152" s="147"/>
      <c r="J152" s="148">
        <f>ROUND(I152*H152,2)</f>
        <v>0</v>
      </c>
      <c r="K152" s="149"/>
      <c r="L152" s="32"/>
      <c r="M152" s="150" t="s">
        <v>1</v>
      </c>
      <c r="N152" s="151" t="s">
        <v>41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54" t="s">
        <v>183</v>
      </c>
      <c r="AT152" s="154" t="s">
        <v>179</v>
      </c>
      <c r="AU152" s="154" t="s">
        <v>83</v>
      </c>
      <c r="AY152" s="17" t="s">
        <v>177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7" t="s">
        <v>118</v>
      </c>
      <c r="BK152" s="155">
        <f>ROUND(I152*H152,2)</f>
        <v>0</v>
      </c>
      <c r="BL152" s="17" t="s">
        <v>183</v>
      </c>
      <c r="BM152" s="154" t="s">
        <v>355</v>
      </c>
    </row>
    <row r="153" spans="2:65" s="1" customFormat="1" ht="24">
      <c r="B153" s="32"/>
      <c r="D153" s="157" t="s">
        <v>227</v>
      </c>
      <c r="F153" s="164" t="s">
        <v>2052</v>
      </c>
      <c r="I153" s="165"/>
      <c r="L153" s="32"/>
      <c r="M153" s="166"/>
      <c r="T153" s="59"/>
      <c r="AT153" s="17" t="s">
        <v>227</v>
      </c>
      <c r="AU153" s="17" t="s">
        <v>83</v>
      </c>
    </row>
    <row r="154" spans="2:65" s="1" customFormat="1" ht="21.75" customHeight="1">
      <c r="B154" s="141"/>
      <c r="C154" s="142" t="s">
        <v>258</v>
      </c>
      <c r="D154" s="142" t="s">
        <v>179</v>
      </c>
      <c r="E154" s="143" t="s">
        <v>2053</v>
      </c>
      <c r="F154" s="144" t="s">
        <v>2054</v>
      </c>
      <c r="G154" s="145" t="s">
        <v>329</v>
      </c>
      <c r="H154" s="146">
        <v>17</v>
      </c>
      <c r="I154" s="147"/>
      <c r="J154" s="148">
        <f>ROUND(I154*H154,2)</f>
        <v>0</v>
      </c>
      <c r="K154" s="149"/>
      <c r="L154" s="32"/>
      <c r="M154" s="150" t="s">
        <v>1</v>
      </c>
      <c r="N154" s="151" t="s">
        <v>41</v>
      </c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AR154" s="154" t="s">
        <v>183</v>
      </c>
      <c r="AT154" s="154" t="s">
        <v>179</v>
      </c>
      <c r="AU154" s="154" t="s">
        <v>83</v>
      </c>
      <c r="AY154" s="17" t="s">
        <v>177</v>
      </c>
      <c r="BE154" s="155">
        <f>IF(N154="základná",J154,0)</f>
        <v>0</v>
      </c>
      <c r="BF154" s="155">
        <f>IF(N154="znížená",J154,0)</f>
        <v>0</v>
      </c>
      <c r="BG154" s="155">
        <f>IF(N154="zákl. prenesená",J154,0)</f>
        <v>0</v>
      </c>
      <c r="BH154" s="155">
        <f>IF(N154="zníž. prenesená",J154,0)</f>
        <v>0</v>
      </c>
      <c r="BI154" s="155">
        <f>IF(N154="nulová",J154,0)</f>
        <v>0</v>
      </c>
      <c r="BJ154" s="17" t="s">
        <v>118</v>
      </c>
      <c r="BK154" s="155">
        <f>ROUND(I154*H154,2)</f>
        <v>0</v>
      </c>
      <c r="BL154" s="17" t="s">
        <v>183</v>
      </c>
      <c r="BM154" s="154" t="s">
        <v>366</v>
      </c>
    </row>
    <row r="155" spans="2:65" s="1" customFormat="1" ht="24">
      <c r="B155" s="32"/>
      <c r="D155" s="157" t="s">
        <v>227</v>
      </c>
      <c r="F155" s="164" t="s">
        <v>2055</v>
      </c>
      <c r="I155" s="165"/>
      <c r="L155" s="32"/>
      <c r="M155" s="166"/>
      <c r="T155" s="59"/>
      <c r="AT155" s="17" t="s">
        <v>227</v>
      </c>
      <c r="AU155" s="17" t="s">
        <v>83</v>
      </c>
    </row>
    <row r="156" spans="2:65" s="1" customFormat="1" ht="24.25" customHeight="1">
      <c r="B156" s="141"/>
      <c r="C156" s="142" t="s">
        <v>264</v>
      </c>
      <c r="D156" s="142" t="s">
        <v>179</v>
      </c>
      <c r="E156" s="143" t="s">
        <v>2056</v>
      </c>
      <c r="F156" s="144" t="s">
        <v>2057</v>
      </c>
      <c r="G156" s="145" t="s">
        <v>329</v>
      </c>
      <c r="H156" s="146">
        <v>16</v>
      </c>
      <c r="I156" s="147"/>
      <c r="J156" s="148">
        <f>ROUND(I156*H156,2)</f>
        <v>0</v>
      </c>
      <c r="K156" s="149"/>
      <c r="L156" s="32"/>
      <c r="M156" s="150" t="s">
        <v>1</v>
      </c>
      <c r="N156" s="151" t="s">
        <v>41</v>
      </c>
      <c r="P156" s="152">
        <f>O156*H156</f>
        <v>0</v>
      </c>
      <c r="Q156" s="152">
        <v>0</v>
      </c>
      <c r="R156" s="152">
        <f>Q156*H156</f>
        <v>0</v>
      </c>
      <c r="S156" s="152">
        <v>0</v>
      </c>
      <c r="T156" s="153">
        <f>S156*H156</f>
        <v>0</v>
      </c>
      <c r="AR156" s="154" t="s">
        <v>183</v>
      </c>
      <c r="AT156" s="154" t="s">
        <v>179</v>
      </c>
      <c r="AU156" s="154" t="s">
        <v>83</v>
      </c>
      <c r="AY156" s="17" t="s">
        <v>177</v>
      </c>
      <c r="BE156" s="155">
        <f>IF(N156="základná",J156,0)</f>
        <v>0</v>
      </c>
      <c r="BF156" s="155">
        <f>IF(N156="znížená",J156,0)</f>
        <v>0</v>
      </c>
      <c r="BG156" s="155">
        <f>IF(N156="zákl. prenesená",J156,0)</f>
        <v>0</v>
      </c>
      <c r="BH156" s="155">
        <f>IF(N156="zníž. prenesená",J156,0)</f>
        <v>0</v>
      </c>
      <c r="BI156" s="155">
        <f>IF(N156="nulová",J156,0)</f>
        <v>0</v>
      </c>
      <c r="BJ156" s="17" t="s">
        <v>118</v>
      </c>
      <c r="BK156" s="155">
        <f>ROUND(I156*H156,2)</f>
        <v>0</v>
      </c>
      <c r="BL156" s="17" t="s">
        <v>183</v>
      </c>
      <c r="BM156" s="154" t="s">
        <v>376</v>
      </c>
    </row>
    <row r="157" spans="2:65" s="1" customFormat="1" ht="24">
      <c r="B157" s="32"/>
      <c r="D157" s="157" t="s">
        <v>227</v>
      </c>
      <c r="F157" s="164" t="s">
        <v>2058</v>
      </c>
      <c r="I157" s="165"/>
      <c r="L157" s="32"/>
      <c r="M157" s="166"/>
      <c r="T157" s="59"/>
      <c r="AT157" s="17" t="s">
        <v>227</v>
      </c>
      <c r="AU157" s="17" t="s">
        <v>83</v>
      </c>
    </row>
    <row r="158" spans="2:65" s="1" customFormat="1" ht="24.25" customHeight="1">
      <c r="B158" s="141"/>
      <c r="C158" s="142" t="s">
        <v>268</v>
      </c>
      <c r="D158" s="142" t="s">
        <v>179</v>
      </c>
      <c r="E158" s="143" t="s">
        <v>2059</v>
      </c>
      <c r="F158" s="144" t="s">
        <v>2060</v>
      </c>
      <c r="G158" s="145" t="s">
        <v>329</v>
      </c>
      <c r="H158" s="146">
        <v>1</v>
      </c>
      <c r="I158" s="147"/>
      <c r="J158" s="148">
        <f>ROUND(I158*H158,2)</f>
        <v>0</v>
      </c>
      <c r="K158" s="149"/>
      <c r="L158" s="32"/>
      <c r="M158" s="150" t="s">
        <v>1</v>
      </c>
      <c r="N158" s="151" t="s">
        <v>41</v>
      </c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AR158" s="154" t="s">
        <v>183</v>
      </c>
      <c r="AT158" s="154" t="s">
        <v>179</v>
      </c>
      <c r="AU158" s="154" t="s">
        <v>83</v>
      </c>
      <c r="AY158" s="17" t="s">
        <v>177</v>
      </c>
      <c r="BE158" s="155">
        <f>IF(N158="základná",J158,0)</f>
        <v>0</v>
      </c>
      <c r="BF158" s="155">
        <f>IF(N158="znížená",J158,0)</f>
        <v>0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7" t="s">
        <v>118</v>
      </c>
      <c r="BK158" s="155">
        <f>ROUND(I158*H158,2)</f>
        <v>0</v>
      </c>
      <c r="BL158" s="17" t="s">
        <v>183</v>
      </c>
      <c r="BM158" s="154" t="s">
        <v>390</v>
      </c>
    </row>
    <row r="159" spans="2:65" s="1" customFormat="1" ht="24">
      <c r="B159" s="32"/>
      <c r="D159" s="157" t="s">
        <v>227</v>
      </c>
      <c r="F159" s="164" t="s">
        <v>2061</v>
      </c>
      <c r="I159" s="165"/>
      <c r="L159" s="32"/>
      <c r="M159" s="166"/>
      <c r="T159" s="59"/>
      <c r="AT159" s="17" t="s">
        <v>227</v>
      </c>
      <c r="AU159" s="17" t="s">
        <v>83</v>
      </c>
    </row>
    <row r="160" spans="2:65" s="1" customFormat="1" ht="24.25" customHeight="1">
      <c r="B160" s="141"/>
      <c r="C160" s="142" t="s">
        <v>273</v>
      </c>
      <c r="D160" s="142" t="s">
        <v>179</v>
      </c>
      <c r="E160" s="143" t="s">
        <v>2062</v>
      </c>
      <c r="F160" s="144" t="s">
        <v>2063</v>
      </c>
      <c r="G160" s="145" t="s">
        <v>329</v>
      </c>
      <c r="H160" s="146">
        <v>2</v>
      </c>
      <c r="I160" s="147"/>
      <c r="J160" s="148">
        <f>ROUND(I160*H160,2)</f>
        <v>0</v>
      </c>
      <c r="K160" s="149"/>
      <c r="L160" s="32"/>
      <c r="M160" s="150" t="s">
        <v>1</v>
      </c>
      <c r="N160" s="151" t="s">
        <v>41</v>
      </c>
      <c r="P160" s="152">
        <f>O160*H160</f>
        <v>0</v>
      </c>
      <c r="Q160" s="152">
        <v>0</v>
      </c>
      <c r="R160" s="152">
        <f>Q160*H160</f>
        <v>0</v>
      </c>
      <c r="S160" s="152">
        <v>0</v>
      </c>
      <c r="T160" s="153">
        <f>S160*H160</f>
        <v>0</v>
      </c>
      <c r="AR160" s="154" t="s">
        <v>183</v>
      </c>
      <c r="AT160" s="154" t="s">
        <v>179</v>
      </c>
      <c r="AU160" s="154" t="s">
        <v>83</v>
      </c>
      <c r="AY160" s="17" t="s">
        <v>177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7" t="s">
        <v>118</v>
      </c>
      <c r="BK160" s="155">
        <f>ROUND(I160*H160,2)</f>
        <v>0</v>
      </c>
      <c r="BL160" s="17" t="s">
        <v>183</v>
      </c>
      <c r="BM160" s="154" t="s">
        <v>405</v>
      </c>
    </row>
    <row r="161" spans="2:65" s="1" customFormat="1" ht="24">
      <c r="B161" s="32"/>
      <c r="D161" s="157" t="s">
        <v>227</v>
      </c>
      <c r="F161" s="164" t="s">
        <v>2064</v>
      </c>
      <c r="I161" s="165"/>
      <c r="L161" s="32"/>
      <c r="M161" s="166"/>
      <c r="T161" s="59"/>
      <c r="AT161" s="17" t="s">
        <v>227</v>
      </c>
      <c r="AU161" s="17" t="s">
        <v>83</v>
      </c>
    </row>
    <row r="162" spans="2:65" s="1" customFormat="1" ht="16.5" customHeight="1">
      <c r="B162" s="141"/>
      <c r="C162" s="142" t="s">
        <v>7</v>
      </c>
      <c r="D162" s="142" t="s">
        <v>179</v>
      </c>
      <c r="E162" s="143" t="s">
        <v>2065</v>
      </c>
      <c r="F162" s="144" t="s">
        <v>2066</v>
      </c>
      <c r="G162" s="145" t="s">
        <v>329</v>
      </c>
      <c r="H162" s="146">
        <v>3</v>
      </c>
      <c r="I162" s="147"/>
      <c r="J162" s="148">
        <f>ROUND(I162*H162,2)</f>
        <v>0</v>
      </c>
      <c r="K162" s="149"/>
      <c r="L162" s="32"/>
      <c r="M162" s="150" t="s">
        <v>1</v>
      </c>
      <c r="N162" s="151" t="s">
        <v>41</v>
      </c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AR162" s="154" t="s">
        <v>183</v>
      </c>
      <c r="AT162" s="154" t="s">
        <v>179</v>
      </c>
      <c r="AU162" s="154" t="s">
        <v>83</v>
      </c>
      <c r="AY162" s="17" t="s">
        <v>177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7" t="s">
        <v>118</v>
      </c>
      <c r="BK162" s="155">
        <f>ROUND(I162*H162,2)</f>
        <v>0</v>
      </c>
      <c r="BL162" s="17" t="s">
        <v>183</v>
      </c>
      <c r="BM162" s="154" t="s">
        <v>420</v>
      </c>
    </row>
    <row r="163" spans="2:65" s="1" customFormat="1" ht="24">
      <c r="B163" s="32"/>
      <c r="D163" s="157" t="s">
        <v>227</v>
      </c>
      <c r="F163" s="164" t="s">
        <v>2067</v>
      </c>
      <c r="I163" s="165"/>
      <c r="L163" s="32"/>
      <c r="M163" s="166"/>
      <c r="T163" s="59"/>
      <c r="AT163" s="17" t="s">
        <v>227</v>
      </c>
      <c r="AU163" s="17" t="s">
        <v>83</v>
      </c>
    </row>
    <row r="164" spans="2:65" s="1" customFormat="1" ht="16.5" customHeight="1">
      <c r="B164" s="141"/>
      <c r="C164" s="142" t="s">
        <v>283</v>
      </c>
      <c r="D164" s="142" t="s">
        <v>179</v>
      </c>
      <c r="E164" s="143" t="s">
        <v>2068</v>
      </c>
      <c r="F164" s="144" t="s">
        <v>2069</v>
      </c>
      <c r="G164" s="145" t="s">
        <v>329</v>
      </c>
      <c r="H164" s="146">
        <v>4</v>
      </c>
      <c r="I164" s="147"/>
      <c r="J164" s="148">
        <f>ROUND(I164*H164,2)</f>
        <v>0</v>
      </c>
      <c r="K164" s="149"/>
      <c r="L164" s="32"/>
      <c r="M164" s="150" t="s">
        <v>1</v>
      </c>
      <c r="N164" s="151" t="s">
        <v>41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54" t="s">
        <v>183</v>
      </c>
      <c r="AT164" s="154" t="s">
        <v>179</v>
      </c>
      <c r="AU164" s="154" t="s">
        <v>83</v>
      </c>
      <c r="AY164" s="17" t="s">
        <v>177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7" t="s">
        <v>118</v>
      </c>
      <c r="BK164" s="155">
        <f>ROUND(I164*H164,2)</f>
        <v>0</v>
      </c>
      <c r="BL164" s="17" t="s">
        <v>183</v>
      </c>
      <c r="BM164" s="154" t="s">
        <v>430</v>
      </c>
    </row>
    <row r="165" spans="2:65" s="1" customFormat="1" ht="24">
      <c r="B165" s="32"/>
      <c r="D165" s="157" t="s">
        <v>227</v>
      </c>
      <c r="F165" s="164" t="s">
        <v>2070</v>
      </c>
      <c r="I165" s="165"/>
      <c r="L165" s="32"/>
      <c r="M165" s="166"/>
      <c r="T165" s="59"/>
      <c r="AT165" s="17" t="s">
        <v>227</v>
      </c>
      <c r="AU165" s="17" t="s">
        <v>83</v>
      </c>
    </row>
    <row r="166" spans="2:65" s="1" customFormat="1" ht="16.5" customHeight="1">
      <c r="B166" s="141"/>
      <c r="C166" s="142" t="s">
        <v>289</v>
      </c>
      <c r="D166" s="142" t="s">
        <v>179</v>
      </c>
      <c r="E166" s="143" t="s">
        <v>2071</v>
      </c>
      <c r="F166" s="144" t="s">
        <v>2072</v>
      </c>
      <c r="G166" s="145" t="s">
        <v>329</v>
      </c>
      <c r="H166" s="146">
        <v>1</v>
      </c>
      <c r="I166" s="147"/>
      <c r="J166" s="148">
        <f>ROUND(I166*H166,2)</f>
        <v>0</v>
      </c>
      <c r="K166" s="149"/>
      <c r="L166" s="32"/>
      <c r="M166" s="150" t="s">
        <v>1</v>
      </c>
      <c r="N166" s="151" t="s">
        <v>41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54" t="s">
        <v>183</v>
      </c>
      <c r="AT166" s="154" t="s">
        <v>179</v>
      </c>
      <c r="AU166" s="154" t="s">
        <v>83</v>
      </c>
      <c r="AY166" s="17" t="s">
        <v>177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ROUND(I166*H166,2)</f>
        <v>0</v>
      </c>
      <c r="BL166" s="17" t="s">
        <v>183</v>
      </c>
      <c r="BM166" s="154" t="s">
        <v>440</v>
      </c>
    </row>
    <row r="167" spans="2:65" s="1" customFormat="1" ht="24">
      <c r="B167" s="32"/>
      <c r="D167" s="157" t="s">
        <v>227</v>
      </c>
      <c r="F167" s="164" t="s">
        <v>2073</v>
      </c>
      <c r="I167" s="165"/>
      <c r="L167" s="32"/>
      <c r="M167" s="166"/>
      <c r="T167" s="59"/>
      <c r="AT167" s="17" t="s">
        <v>227</v>
      </c>
      <c r="AU167" s="17" t="s">
        <v>83</v>
      </c>
    </row>
    <row r="168" spans="2:65" s="11" customFormat="1" ht="26" customHeight="1">
      <c r="B168" s="130"/>
      <c r="D168" s="131" t="s">
        <v>74</v>
      </c>
      <c r="E168" s="132" t="s">
        <v>736</v>
      </c>
      <c r="F168" s="132" t="s">
        <v>2074</v>
      </c>
      <c r="I168" s="133"/>
      <c r="J168" s="120">
        <f>BK168</f>
        <v>0</v>
      </c>
      <c r="L168" s="130"/>
      <c r="M168" s="134"/>
      <c r="P168" s="135">
        <f>SUM(P169:P178)</f>
        <v>0</v>
      </c>
      <c r="R168" s="135">
        <f>SUM(R169:R178)</f>
        <v>0</v>
      </c>
      <c r="T168" s="136">
        <f>SUM(T169:T178)</f>
        <v>0</v>
      </c>
      <c r="AR168" s="131" t="s">
        <v>83</v>
      </c>
      <c r="AT168" s="137" t="s">
        <v>74</v>
      </c>
      <c r="AU168" s="137" t="s">
        <v>75</v>
      </c>
      <c r="AY168" s="131" t="s">
        <v>177</v>
      </c>
      <c r="BK168" s="138">
        <f>SUM(BK169:BK178)</f>
        <v>0</v>
      </c>
    </row>
    <row r="169" spans="2:65" s="1" customFormat="1" ht="16.5" customHeight="1">
      <c r="B169" s="141"/>
      <c r="C169" s="142" t="s">
        <v>296</v>
      </c>
      <c r="D169" s="142" t="s">
        <v>179</v>
      </c>
      <c r="E169" s="143" t="s">
        <v>2075</v>
      </c>
      <c r="F169" s="144" t="s">
        <v>2076</v>
      </c>
      <c r="G169" s="145" t="s">
        <v>329</v>
      </c>
      <c r="H169" s="146">
        <v>12</v>
      </c>
      <c r="I169" s="147"/>
      <c r="J169" s="148">
        <f>ROUND(I169*H169,2)</f>
        <v>0</v>
      </c>
      <c r="K169" s="149"/>
      <c r="L169" s="32"/>
      <c r="M169" s="150" t="s">
        <v>1</v>
      </c>
      <c r="N169" s="151" t="s">
        <v>41</v>
      </c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AR169" s="154" t="s">
        <v>183</v>
      </c>
      <c r="AT169" s="154" t="s">
        <v>179</v>
      </c>
      <c r="AU169" s="154" t="s">
        <v>83</v>
      </c>
      <c r="AY169" s="17" t="s">
        <v>177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7" t="s">
        <v>118</v>
      </c>
      <c r="BK169" s="155">
        <f>ROUND(I169*H169,2)</f>
        <v>0</v>
      </c>
      <c r="BL169" s="17" t="s">
        <v>183</v>
      </c>
      <c r="BM169" s="154" t="s">
        <v>453</v>
      </c>
    </row>
    <row r="170" spans="2:65" s="1" customFormat="1" ht="24">
      <c r="B170" s="32"/>
      <c r="D170" s="157" t="s">
        <v>227</v>
      </c>
      <c r="F170" s="164" t="s">
        <v>2077</v>
      </c>
      <c r="I170" s="165"/>
      <c r="L170" s="32"/>
      <c r="M170" s="166"/>
      <c r="T170" s="59"/>
      <c r="AT170" s="17" t="s">
        <v>227</v>
      </c>
      <c r="AU170" s="17" t="s">
        <v>83</v>
      </c>
    </row>
    <row r="171" spans="2:65" s="1" customFormat="1" ht="16.5" customHeight="1">
      <c r="B171" s="141"/>
      <c r="C171" s="142" t="s">
        <v>302</v>
      </c>
      <c r="D171" s="142" t="s">
        <v>179</v>
      </c>
      <c r="E171" s="143" t="s">
        <v>2078</v>
      </c>
      <c r="F171" s="144" t="s">
        <v>2076</v>
      </c>
      <c r="G171" s="145" t="s">
        <v>329</v>
      </c>
      <c r="H171" s="146">
        <v>33</v>
      </c>
      <c r="I171" s="147"/>
      <c r="J171" s="148">
        <f>ROUND(I171*H171,2)</f>
        <v>0</v>
      </c>
      <c r="K171" s="149"/>
      <c r="L171" s="32"/>
      <c r="M171" s="150" t="s">
        <v>1</v>
      </c>
      <c r="N171" s="151" t="s">
        <v>41</v>
      </c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AR171" s="154" t="s">
        <v>183</v>
      </c>
      <c r="AT171" s="154" t="s">
        <v>179</v>
      </c>
      <c r="AU171" s="154" t="s">
        <v>83</v>
      </c>
      <c r="AY171" s="17" t="s">
        <v>177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7" t="s">
        <v>118</v>
      </c>
      <c r="BK171" s="155">
        <f>ROUND(I171*H171,2)</f>
        <v>0</v>
      </c>
      <c r="BL171" s="17" t="s">
        <v>183</v>
      </c>
      <c r="BM171" s="154" t="s">
        <v>465</v>
      </c>
    </row>
    <row r="172" spans="2:65" s="1" customFormat="1" ht="24">
      <c r="B172" s="32"/>
      <c r="D172" s="157" t="s">
        <v>227</v>
      </c>
      <c r="F172" s="164" t="s">
        <v>2079</v>
      </c>
      <c r="I172" s="165"/>
      <c r="L172" s="32"/>
      <c r="M172" s="166"/>
      <c r="T172" s="59"/>
      <c r="AT172" s="17" t="s">
        <v>227</v>
      </c>
      <c r="AU172" s="17" t="s">
        <v>83</v>
      </c>
    </row>
    <row r="173" spans="2:65" s="1" customFormat="1" ht="16.5" customHeight="1">
      <c r="B173" s="141"/>
      <c r="C173" s="142" t="s">
        <v>308</v>
      </c>
      <c r="D173" s="142" t="s">
        <v>179</v>
      </c>
      <c r="E173" s="143" t="s">
        <v>2080</v>
      </c>
      <c r="F173" s="144" t="s">
        <v>2081</v>
      </c>
      <c r="G173" s="145" t="s">
        <v>329</v>
      </c>
      <c r="H173" s="146">
        <v>12</v>
      </c>
      <c r="I173" s="147"/>
      <c r="J173" s="148">
        <f>ROUND(I173*H173,2)</f>
        <v>0</v>
      </c>
      <c r="K173" s="149"/>
      <c r="L173" s="32"/>
      <c r="M173" s="150" t="s">
        <v>1</v>
      </c>
      <c r="N173" s="151" t="s">
        <v>41</v>
      </c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AR173" s="154" t="s">
        <v>183</v>
      </c>
      <c r="AT173" s="154" t="s">
        <v>179</v>
      </c>
      <c r="AU173" s="154" t="s">
        <v>83</v>
      </c>
      <c r="AY173" s="17" t="s">
        <v>177</v>
      </c>
      <c r="BE173" s="155">
        <f>IF(N173="základná",J173,0)</f>
        <v>0</v>
      </c>
      <c r="BF173" s="155">
        <f>IF(N173="znížená",J173,0)</f>
        <v>0</v>
      </c>
      <c r="BG173" s="155">
        <f>IF(N173="zákl. prenesená",J173,0)</f>
        <v>0</v>
      </c>
      <c r="BH173" s="155">
        <f>IF(N173="zníž. prenesená",J173,0)</f>
        <v>0</v>
      </c>
      <c r="BI173" s="155">
        <f>IF(N173="nulová",J173,0)</f>
        <v>0</v>
      </c>
      <c r="BJ173" s="17" t="s">
        <v>118</v>
      </c>
      <c r="BK173" s="155">
        <f>ROUND(I173*H173,2)</f>
        <v>0</v>
      </c>
      <c r="BL173" s="17" t="s">
        <v>183</v>
      </c>
      <c r="BM173" s="154" t="s">
        <v>477</v>
      </c>
    </row>
    <row r="174" spans="2:65" s="1" customFormat="1" ht="16.5" customHeight="1">
      <c r="B174" s="141"/>
      <c r="C174" s="142" t="s">
        <v>318</v>
      </c>
      <c r="D174" s="142" t="s">
        <v>179</v>
      </c>
      <c r="E174" s="143" t="s">
        <v>2082</v>
      </c>
      <c r="F174" s="144" t="s">
        <v>2083</v>
      </c>
      <c r="G174" s="145" t="s">
        <v>329</v>
      </c>
      <c r="H174" s="146">
        <v>36</v>
      </c>
      <c r="I174" s="147"/>
      <c r="J174" s="148">
        <f>ROUND(I174*H174,2)</f>
        <v>0</v>
      </c>
      <c r="K174" s="149"/>
      <c r="L174" s="32"/>
      <c r="M174" s="150" t="s">
        <v>1</v>
      </c>
      <c r="N174" s="151" t="s">
        <v>41</v>
      </c>
      <c r="P174" s="152">
        <f>O174*H174</f>
        <v>0</v>
      </c>
      <c r="Q174" s="152">
        <v>0</v>
      </c>
      <c r="R174" s="152">
        <f>Q174*H174</f>
        <v>0</v>
      </c>
      <c r="S174" s="152">
        <v>0</v>
      </c>
      <c r="T174" s="153">
        <f>S174*H174</f>
        <v>0</v>
      </c>
      <c r="AR174" s="154" t="s">
        <v>183</v>
      </c>
      <c r="AT174" s="154" t="s">
        <v>179</v>
      </c>
      <c r="AU174" s="154" t="s">
        <v>83</v>
      </c>
      <c r="AY174" s="17" t="s">
        <v>177</v>
      </c>
      <c r="BE174" s="155">
        <f>IF(N174="základná",J174,0)</f>
        <v>0</v>
      </c>
      <c r="BF174" s="155">
        <f>IF(N174="znížená",J174,0)</f>
        <v>0</v>
      </c>
      <c r="BG174" s="155">
        <f>IF(N174="zákl. prenesená",J174,0)</f>
        <v>0</v>
      </c>
      <c r="BH174" s="155">
        <f>IF(N174="zníž. prenesená",J174,0)</f>
        <v>0</v>
      </c>
      <c r="BI174" s="155">
        <f>IF(N174="nulová",J174,0)</f>
        <v>0</v>
      </c>
      <c r="BJ174" s="17" t="s">
        <v>118</v>
      </c>
      <c r="BK174" s="155">
        <f>ROUND(I174*H174,2)</f>
        <v>0</v>
      </c>
      <c r="BL174" s="17" t="s">
        <v>183</v>
      </c>
      <c r="BM174" s="154" t="s">
        <v>489</v>
      </c>
    </row>
    <row r="175" spans="2:65" s="1" customFormat="1" ht="49" customHeight="1">
      <c r="B175" s="141"/>
      <c r="C175" s="142" t="s">
        <v>326</v>
      </c>
      <c r="D175" s="142" t="s">
        <v>179</v>
      </c>
      <c r="E175" s="143" t="s">
        <v>2084</v>
      </c>
      <c r="F175" s="144" t="s">
        <v>2085</v>
      </c>
      <c r="G175" s="145" t="s">
        <v>329</v>
      </c>
      <c r="H175" s="146">
        <v>10</v>
      </c>
      <c r="I175" s="147"/>
      <c r="J175" s="148">
        <f>ROUND(I175*H175,2)</f>
        <v>0</v>
      </c>
      <c r="K175" s="149"/>
      <c r="L175" s="32"/>
      <c r="M175" s="150" t="s">
        <v>1</v>
      </c>
      <c r="N175" s="151" t="s">
        <v>41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AR175" s="154" t="s">
        <v>183</v>
      </c>
      <c r="AT175" s="154" t="s">
        <v>179</v>
      </c>
      <c r="AU175" s="154" t="s">
        <v>83</v>
      </c>
      <c r="AY175" s="17" t="s">
        <v>177</v>
      </c>
      <c r="BE175" s="155">
        <f>IF(N175="základná",J175,0)</f>
        <v>0</v>
      </c>
      <c r="BF175" s="155">
        <f>IF(N175="znížená",J175,0)</f>
        <v>0</v>
      </c>
      <c r="BG175" s="155">
        <f>IF(N175="zákl. prenesená",J175,0)</f>
        <v>0</v>
      </c>
      <c r="BH175" s="155">
        <f>IF(N175="zníž. prenesená",J175,0)</f>
        <v>0</v>
      </c>
      <c r="BI175" s="155">
        <f>IF(N175="nulová",J175,0)</f>
        <v>0</v>
      </c>
      <c r="BJ175" s="17" t="s">
        <v>118</v>
      </c>
      <c r="BK175" s="155">
        <f>ROUND(I175*H175,2)</f>
        <v>0</v>
      </c>
      <c r="BL175" s="17" t="s">
        <v>183</v>
      </c>
      <c r="BM175" s="154" t="s">
        <v>497</v>
      </c>
    </row>
    <row r="176" spans="2:65" s="1" customFormat="1" ht="24">
      <c r="B176" s="32"/>
      <c r="D176" s="157" t="s">
        <v>227</v>
      </c>
      <c r="F176" s="164" t="s">
        <v>2086</v>
      </c>
      <c r="I176" s="165"/>
      <c r="L176" s="32"/>
      <c r="M176" s="166"/>
      <c r="T176" s="59"/>
      <c r="AT176" s="17" t="s">
        <v>227</v>
      </c>
      <c r="AU176" s="17" t="s">
        <v>83</v>
      </c>
    </row>
    <row r="177" spans="2:65" s="1" customFormat="1" ht="21.75" customHeight="1">
      <c r="B177" s="141"/>
      <c r="C177" s="142" t="s">
        <v>335</v>
      </c>
      <c r="D177" s="142" t="s">
        <v>179</v>
      </c>
      <c r="E177" s="143" t="s">
        <v>2087</v>
      </c>
      <c r="F177" s="144" t="s">
        <v>2088</v>
      </c>
      <c r="G177" s="145" t="s">
        <v>329</v>
      </c>
      <c r="H177" s="146">
        <v>48</v>
      </c>
      <c r="I177" s="147"/>
      <c r="J177" s="148">
        <f>ROUND(I177*H177,2)</f>
        <v>0</v>
      </c>
      <c r="K177" s="149"/>
      <c r="L177" s="32"/>
      <c r="M177" s="150" t="s">
        <v>1</v>
      </c>
      <c r="N177" s="151" t="s">
        <v>41</v>
      </c>
      <c r="P177" s="152">
        <f>O177*H177</f>
        <v>0</v>
      </c>
      <c r="Q177" s="152">
        <v>0</v>
      </c>
      <c r="R177" s="152">
        <f>Q177*H177</f>
        <v>0</v>
      </c>
      <c r="S177" s="152">
        <v>0</v>
      </c>
      <c r="T177" s="153">
        <f>S177*H177</f>
        <v>0</v>
      </c>
      <c r="AR177" s="154" t="s">
        <v>183</v>
      </c>
      <c r="AT177" s="154" t="s">
        <v>179</v>
      </c>
      <c r="AU177" s="154" t="s">
        <v>83</v>
      </c>
      <c r="AY177" s="17" t="s">
        <v>177</v>
      </c>
      <c r="BE177" s="155">
        <f>IF(N177="základná",J177,0)</f>
        <v>0</v>
      </c>
      <c r="BF177" s="155">
        <f>IF(N177="znížená",J177,0)</f>
        <v>0</v>
      </c>
      <c r="BG177" s="155">
        <f>IF(N177="zákl. prenesená",J177,0)</f>
        <v>0</v>
      </c>
      <c r="BH177" s="155">
        <f>IF(N177="zníž. prenesená",J177,0)</f>
        <v>0</v>
      </c>
      <c r="BI177" s="155">
        <f>IF(N177="nulová",J177,0)</f>
        <v>0</v>
      </c>
      <c r="BJ177" s="17" t="s">
        <v>118</v>
      </c>
      <c r="BK177" s="155">
        <f>ROUND(I177*H177,2)</f>
        <v>0</v>
      </c>
      <c r="BL177" s="17" t="s">
        <v>183</v>
      </c>
      <c r="BM177" s="154" t="s">
        <v>508</v>
      </c>
    </row>
    <row r="178" spans="2:65" s="1" customFormat="1" ht="24">
      <c r="B178" s="32"/>
      <c r="D178" s="157" t="s">
        <v>227</v>
      </c>
      <c r="F178" s="164" t="s">
        <v>2089</v>
      </c>
      <c r="I178" s="165"/>
      <c r="L178" s="32"/>
      <c r="M178" s="166"/>
      <c r="T178" s="59"/>
      <c r="AT178" s="17" t="s">
        <v>227</v>
      </c>
      <c r="AU178" s="17" t="s">
        <v>83</v>
      </c>
    </row>
    <row r="179" spans="2:65" s="11" customFormat="1" ht="26" customHeight="1">
      <c r="B179" s="130"/>
      <c r="D179" s="131" t="s">
        <v>74</v>
      </c>
      <c r="E179" s="132" t="s">
        <v>741</v>
      </c>
      <c r="F179" s="132" t="s">
        <v>2090</v>
      </c>
      <c r="I179" s="133"/>
      <c r="J179" s="120">
        <f>BK179</f>
        <v>0</v>
      </c>
      <c r="L179" s="130"/>
      <c r="M179" s="134"/>
      <c r="P179" s="135">
        <f>SUM(P180:P201)</f>
        <v>0</v>
      </c>
      <c r="R179" s="135">
        <f>SUM(R180:R201)</f>
        <v>0</v>
      </c>
      <c r="T179" s="136">
        <f>SUM(T180:T201)</f>
        <v>0</v>
      </c>
      <c r="AR179" s="131" t="s">
        <v>83</v>
      </c>
      <c r="AT179" s="137" t="s">
        <v>74</v>
      </c>
      <c r="AU179" s="137" t="s">
        <v>75</v>
      </c>
      <c r="AY179" s="131" t="s">
        <v>177</v>
      </c>
      <c r="BK179" s="138">
        <f>SUM(BK180:BK201)</f>
        <v>0</v>
      </c>
    </row>
    <row r="180" spans="2:65" s="1" customFormat="1" ht="16.5" customHeight="1">
      <c r="B180" s="141"/>
      <c r="C180" s="142" t="s">
        <v>341</v>
      </c>
      <c r="D180" s="142" t="s">
        <v>179</v>
      </c>
      <c r="E180" s="143" t="s">
        <v>2091</v>
      </c>
      <c r="F180" s="144" t="s">
        <v>2092</v>
      </c>
      <c r="G180" s="145" t="s">
        <v>1887</v>
      </c>
      <c r="H180" s="146">
        <v>500</v>
      </c>
      <c r="I180" s="147"/>
      <c r="J180" s="148">
        <f>ROUND(I180*H180,2)</f>
        <v>0</v>
      </c>
      <c r="K180" s="149"/>
      <c r="L180" s="32"/>
      <c r="M180" s="150" t="s">
        <v>1</v>
      </c>
      <c r="N180" s="151" t="s">
        <v>41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AR180" s="154" t="s">
        <v>183</v>
      </c>
      <c r="AT180" s="154" t="s">
        <v>179</v>
      </c>
      <c r="AU180" s="154" t="s">
        <v>83</v>
      </c>
      <c r="AY180" s="17" t="s">
        <v>177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17" t="s">
        <v>118</v>
      </c>
      <c r="BK180" s="155">
        <f>ROUND(I180*H180,2)</f>
        <v>0</v>
      </c>
      <c r="BL180" s="17" t="s">
        <v>183</v>
      </c>
      <c r="BM180" s="154" t="s">
        <v>518</v>
      </c>
    </row>
    <row r="181" spans="2:65" s="1" customFormat="1" ht="24">
      <c r="B181" s="32"/>
      <c r="D181" s="157" t="s">
        <v>227</v>
      </c>
      <c r="F181" s="164" t="s">
        <v>2093</v>
      </c>
      <c r="I181" s="165"/>
      <c r="L181" s="32"/>
      <c r="M181" s="166"/>
      <c r="T181" s="59"/>
      <c r="AT181" s="17" t="s">
        <v>227</v>
      </c>
      <c r="AU181" s="17" t="s">
        <v>83</v>
      </c>
    </row>
    <row r="182" spans="2:65" s="1" customFormat="1" ht="16.5" customHeight="1">
      <c r="B182" s="141"/>
      <c r="C182" s="142" t="s">
        <v>346</v>
      </c>
      <c r="D182" s="142" t="s">
        <v>179</v>
      </c>
      <c r="E182" s="143" t="s">
        <v>2094</v>
      </c>
      <c r="F182" s="144" t="s">
        <v>2095</v>
      </c>
      <c r="G182" s="145" t="s">
        <v>1887</v>
      </c>
      <c r="H182" s="146">
        <v>100</v>
      </c>
      <c r="I182" s="147"/>
      <c r="J182" s="148">
        <f>ROUND(I182*H182,2)</f>
        <v>0</v>
      </c>
      <c r="K182" s="149"/>
      <c r="L182" s="32"/>
      <c r="M182" s="150" t="s">
        <v>1</v>
      </c>
      <c r="N182" s="151" t="s">
        <v>41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54" t="s">
        <v>183</v>
      </c>
      <c r="AT182" s="154" t="s">
        <v>179</v>
      </c>
      <c r="AU182" s="154" t="s">
        <v>83</v>
      </c>
      <c r="AY182" s="17" t="s">
        <v>177</v>
      </c>
      <c r="BE182" s="155">
        <f>IF(N182="základná",J182,0)</f>
        <v>0</v>
      </c>
      <c r="BF182" s="155">
        <f>IF(N182="znížená",J182,0)</f>
        <v>0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7" t="s">
        <v>118</v>
      </c>
      <c r="BK182" s="155">
        <f>ROUND(I182*H182,2)</f>
        <v>0</v>
      </c>
      <c r="BL182" s="17" t="s">
        <v>183</v>
      </c>
      <c r="BM182" s="154" t="s">
        <v>526</v>
      </c>
    </row>
    <row r="183" spans="2:65" s="1" customFormat="1" ht="24">
      <c r="B183" s="32"/>
      <c r="D183" s="157" t="s">
        <v>227</v>
      </c>
      <c r="F183" s="164" t="s">
        <v>2096</v>
      </c>
      <c r="I183" s="165"/>
      <c r="L183" s="32"/>
      <c r="M183" s="166"/>
      <c r="T183" s="59"/>
      <c r="AT183" s="17" t="s">
        <v>227</v>
      </c>
      <c r="AU183" s="17" t="s">
        <v>83</v>
      </c>
    </row>
    <row r="184" spans="2:65" s="1" customFormat="1" ht="16.5" customHeight="1">
      <c r="B184" s="141"/>
      <c r="C184" s="142" t="s">
        <v>351</v>
      </c>
      <c r="D184" s="142" t="s">
        <v>179</v>
      </c>
      <c r="E184" s="143" t="s">
        <v>2097</v>
      </c>
      <c r="F184" s="144" t="s">
        <v>2098</v>
      </c>
      <c r="G184" s="145" t="s">
        <v>1887</v>
      </c>
      <c r="H184" s="146">
        <v>40</v>
      </c>
      <c r="I184" s="147"/>
      <c r="J184" s="148">
        <f>ROUND(I184*H184,2)</f>
        <v>0</v>
      </c>
      <c r="K184" s="149"/>
      <c r="L184" s="32"/>
      <c r="M184" s="150" t="s">
        <v>1</v>
      </c>
      <c r="N184" s="151" t="s">
        <v>41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54" t="s">
        <v>183</v>
      </c>
      <c r="AT184" s="154" t="s">
        <v>179</v>
      </c>
      <c r="AU184" s="154" t="s">
        <v>83</v>
      </c>
      <c r="AY184" s="17" t="s">
        <v>177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7" t="s">
        <v>118</v>
      </c>
      <c r="BK184" s="155">
        <f>ROUND(I184*H184,2)</f>
        <v>0</v>
      </c>
      <c r="BL184" s="17" t="s">
        <v>183</v>
      </c>
      <c r="BM184" s="154" t="s">
        <v>543</v>
      </c>
    </row>
    <row r="185" spans="2:65" s="1" customFormat="1" ht="24">
      <c r="B185" s="32"/>
      <c r="D185" s="157" t="s">
        <v>227</v>
      </c>
      <c r="F185" s="164" t="s">
        <v>2099</v>
      </c>
      <c r="I185" s="165"/>
      <c r="L185" s="32"/>
      <c r="M185" s="166"/>
      <c r="T185" s="59"/>
      <c r="AT185" s="17" t="s">
        <v>227</v>
      </c>
      <c r="AU185" s="17" t="s">
        <v>83</v>
      </c>
    </row>
    <row r="186" spans="2:65" s="1" customFormat="1" ht="16.5" customHeight="1">
      <c r="B186" s="141"/>
      <c r="C186" s="142" t="s">
        <v>355</v>
      </c>
      <c r="D186" s="142" t="s">
        <v>179</v>
      </c>
      <c r="E186" s="143" t="s">
        <v>2100</v>
      </c>
      <c r="F186" s="144" t="s">
        <v>2101</v>
      </c>
      <c r="G186" s="145" t="s">
        <v>1887</v>
      </c>
      <c r="H186" s="146">
        <v>10</v>
      </c>
      <c r="I186" s="147"/>
      <c r="J186" s="148">
        <f>ROUND(I186*H186,2)</f>
        <v>0</v>
      </c>
      <c r="K186" s="149"/>
      <c r="L186" s="32"/>
      <c r="M186" s="150" t="s">
        <v>1</v>
      </c>
      <c r="N186" s="151" t="s">
        <v>41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AR186" s="154" t="s">
        <v>183</v>
      </c>
      <c r="AT186" s="154" t="s">
        <v>179</v>
      </c>
      <c r="AU186" s="154" t="s">
        <v>83</v>
      </c>
      <c r="AY186" s="17" t="s">
        <v>177</v>
      </c>
      <c r="BE186" s="155">
        <f>IF(N186="základná",J186,0)</f>
        <v>0</v>
      </c>
      <c r="BF186" s="155">
        <f>IF(N186="znížená",J186,0)</f>
        <v>0</v>
      </c>
      <c r="BG186" s="155">
        <f>IF(N186="zákl. prenesená",J186,0)</f>
        <v>0</v>
      </c>
      <c r="BH186" s="155">
        <f>IF(N186="zníž. prenesená",J186,0)</f>
        <v>0</v>
      </c>
      <c r="BI186" s="155">
        <f>IF(N186="nulová",J186,0)</f>
        <v>0</v>
      </c>
      <c r="BJ186" s="17" t="s">
        <v>118</v>
      </c>
      <c r="BK186" s="155">
        <f>ROUND(I186*H186,2)</f>
        <v>0</v>
      </c>
      <c r="BL186" s="17" t="s">
        <v>183</v>
      </c>
      <c r="BM186" s="154" t="s">
        <v>555</v>
      </c>
    </row>
    <row r="187" spans="2:65" s="1" customFormat="1" ht="24">
      <c r="B187" s="32"/>
      <c r="D187" s="157" t="s">
        <v>227</v>
      </c>
      <c r="F187" s="164" t="s">
        <v>2102</v>
      </c>
      <c r="I187" s="165"/>
      <c r="L187" s="32"/>
      <c r="M187" s="166"/>
      <c r="T187" s="59"/>
      <c r="AT187" s="17" t="s">
        <v>227</v>
      </c>
      <c r="AU187" s="17" t="s">
        <v>83</v>
      </c>
    </row>
    <row r="188" spans="2:65" s="1" customFormat="1" ht="16.5" customHeight="1">
      <c r="B188" s="141"/>
      <c r="C188" s="142" t="s">
        <v>360</v>
      </c>
      <c r="D188" s="142" t="s">
        <v>179</v>
      </c>
      <c r="E188" s="143" t="s">
        <v>2103</v>
      </c>
      <c r="F188" s="144" t="s">
        <v>2104</v>
      </c>
      <c r="G188" s="145" t="s">
        <v>1887</v>
      </c>
      <c r="H188" s="146">
        <v>20</v>
      </c>
      <c r="I188" s="147"/>
      <c r="J188" s="148">
        <f>ROUND(I188*H188,2)</f>
        <v>0</v>
      </c>
      <c r="K188" s="149"/>
      <c r="L188" s="32"/>
      <c r="M188" s="150" t="s">
        <v>1</v>
      </c>
      <c r="N188" s="151" t="s">
        <v>41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54" t="s">
        <v>183</v>
      </c>
      <c r="AT188" s="154" t="s">
        <v>179</v>
      </c>
      <c r="AU188" s="154" t="s">
        <v>83</v>
      </c>
      <c r="AY188" s="17" t="s">
        <v>177</v>
      </c>
      <c r="BE188" s="155">
        <f>IF(N188="základná",J188,0)</f>
        <v>0</v>
      </c>
      <c r="BF188" s="155">
        <f>IF(N188="znížená",J188,0)</f>
        <v>0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7" t="s">
        <v>118</v>
      </c>
      <c r="BK188" s="155">
        <f>ROUND(I188*H188,2)</f>
        <v>0</v>
      </c>
      <c r="BL188" s="17" t="s">
        <v>183</v>
      </c>
      <c r="BM188" s="154" t="s">
        <v>563</v>
      </c>
    </row>
    <row r="189" spans="2:65" s="1" customFormat="1" ht="24">
      <c r="B189" s="32"/>
      <c r="D189" s="157" t="s">
        <v>227</v>
      </c>
      <c r="F189" s="164" t="s">
        <v>2105</v>
      </c>
      <c r="I189" s="165"/>
      <c r="L189" s="32"/>
      <c r="M189" s="166"/>
      <c r="T189" s="59"/>
      <c r="AT189" s="17" t="s">
        <v>227</v>
      </c>
      <c r="AU189" s="17" t="s">
        <v>83</v>
      </c>
    </row>
    <row r="190" spans="2:65" s="1" customFormat="1" ht="16.5" customHeight="1">
      <c r="B190" s="141"/>
      <c r="C190" s="142" t="s">
        <v>366</v>
      </c>
      <c r="D190" s="142" t="s">
        <v>179</v>
      </c>
      <c r="E190" s="143" t="s">
        <v>2106</v>
      </c>
      <c r="F190" s="144" t="s">
        <v>2107</v>
      </c>
      <c r="G190" s="145" t="s">
        <v>329</v>
      </c>
      <c r="H190" s="146">
        <v>40</v>
      </c>
      <c r="I190" s="147"/>
      <c r="J190" s="148">
        <f>ROUND(I190*H190,2)</f>
        <v>0</v>
      </c>
      <c r="K190" s="149"/>
      <c r="L190" s="32"/>
      <c r="M190" s="150" t="s">
        <v>1</v>
      </c>
      <c r="N190" s="151" t="s">
        <v>41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54" t="s">
        <v>183</v>
      </c>
      <c r="AT190" s="154" t="s">
        <v>179</v>
      </c>
      <c r="AU190" s="154" t="s">
        <v>83</v>
      </c>
      <c r="AY190" s="17" t="s">
        <v>177</v>
      </c>
      <c r="BE190" s="155">
        <f>IF(N190="základná",J190,0)</f>
        <v>0</v>
      </c>
      <c r="BF190" s="155">
        <f>IF(N190="znížená",J190,0)</f>
        <v>0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7" t="s">
        <v>118</v>
      </c>
      <c r="BK190" s="155">
        <f>ROUND(I190*H190,2)</f>
        <v>0</v>
      </c>
      <c r="BL190" s="17" t="s">
        <v>183</v>
      </c>
      <c r="BM190" s="154" t="s">
        <v>572</v>
      </c>
    </row>
    <row r="191" spans="2:65" s="1" customFormat="1" ht="24">
      <c r="B191" s="32"/>
      <c r="D191" s="157" t="s">
        <v>227</v>
      </c>
      <c r="F191" s="164" t="s">
        <v>2108</v>
      </c>
      <c r="I191" s="165"/>
      <c r="L191" s="32"/>
      <c r="M191" s="166"/>
      <c r="T191" s="59"/>
      <c r="AT191" s="17" t="s">
        <v>227</v>
      </c>
      <c r="AU191" s="17" t="s">
        <v>83</v>
      </c>
    </row>
    <row r="192" spans="2:65" s="1" customFormat="1" ht="24.25" customHeight="1">
      <c r="B192" s="141"/>
      <c r="C192" s="142" t="s">
        <v>372</v>
      </c>
      <c r="D192" s="142" t="s">
        <v>179</v>
      </c>
      <c r="E192" s="143" t="s">
        <v>2109</v>
      </c>
      <c r="F192" s="144" t="s">
        <v>2110</v>
      </c>
      <c r="G192" s="145" t="s">
        <v>1887</v>
      </c>
      <c r="H192" s="146">
        <v>30</v>
      </c>
      <c r="I192" s="147"/>
      <c r="J192" s="148">
        <f>ROUND(I192*H192,2)</f>
        <v>0</v>
      </c>
      <c r="K192" s="149"/>
      <c r="L192" s="32"/>
      <c r="M192" s="150" t="s">
        <v>1</v>
      </c>
      <c r="N192" s="151" t="s">
        <v>41</v>
      </c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AR192" s="154" t="s">
        <v>183</v>
      </c>
      <c r="AT192" s="154" t="s">
        <v>179</v>
      </c>
      <c r="AU192" s="154" t="s">
        <v>83</v>
      </c>
      <c r="AY192" s="17" t="s">
        <v>177</v>
      </c>
      <c r="BE192" s="155">
        <f>IF(N192="základná",J192,0)</f>
        <v>0</v>
      </c>
      <c r="BF192" s="155">
        <f>IF(N192="znížená",J192,0)</f>
        <v>0</v>
      </c>
      <c r="BG192" s="155">
        <f>IF(N192="zákl. prenesená",J192,0)</f>
        <v>0</v>
      </c>
      <c r="BH192" s="155">
        <f>IF(N192="zníž. prenesená",J192,0)</f>
        <v>0</v>
      </c>
      <c r="BI192" s="155">
        <f>IF(N192="nulová",J192,0)</f>
        <v>0</v>
      </c>
      <c r="BJ192" s="17" t="s">
        <v>118</v>
      </c>
      <c r="BK192" s="155">
        <f>ROUND(I192*H192,2)</f>
        <v>0</v>
      </c>
      <c r="BL192" s="17" t="s">
        <v>183</v>
      </c>
      <c r="BM192" s="154" t="s">
        <v>582</v>
      </c>
    </row>
    <row r="193" spans="2:65" s="1" customFormat="1" ht="24">
      <c r="B193" s="32"/>
      <c r="D193" s="157" t="s">
        <v>227</v>
      </c>
      <c r="F193" s="164" t="s">
        <v>2111</v>
      </c>
      <c r="I193" s="165"/>
      <c r="L193" s="32"/>
      <c r="M193" s="166"/>
      <c r="T193" s="59"/>
      <c r="AT193" s="17" t="s">
        <v>227</v>
      </c>
      <c r="AU193" s="17" t="s">
        <v>83</v>
      </c>
    </row>
    <row r="194" spans="2:65" s="1" customFormat="1" ht="24.25" customHeight="1">
      <c r="B194" s="141"/>
      <c r="C194" s="142" t="s">
        <v>376</v>
      </c>
      <c r="D194" s="142" t="s">
        <v>179</v>
      </c>
      <c r="E194" s="143" t="s">
        <v>2112</v>
      </c>
      <c r="F194" s="144" t="s">
        <v>2113</v>
      </c>
      <c r="G194" s="145" t="s">
        <v>1887</v>
      </c>
      <c r="H194" s="146">
        <v>20</v>
      </c>
      <c r="I194" s="147"/>
      <c r="J194" s="148">
        <f>ROUND(I194*H194,2)</f>
        <v>0</v>
      </c>
      <c r="K194" s="149"/>
      <c r="L194" s="32"/>
      <c r="M194" s="150" t="s">
        <v>1</v>
      </c>
      <c r="N194" s="151" t="s">
        <v>41</v>
      </c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AR194" s="154" t="s">
        <v>183</v>
      </c>
      <c r="AT194" s="154" t="s">
        <v>179</v>
      </c>
      <c r="AU194" s="154" t="s">
        <v>83</v>
      </c>
      <c r="AY194" s="17" t="s">
        <v>177</v>
      </c>
      <c r="BE194" s="155">
        <f>IF(N194="základná",J194,0)</f>
        <v>0</v>
      </c>
      <c r="BF194" s="155">
        <f>IF(N194="znížená",J194,0)</f>
        <v>0</v>
      </c>
      <c r="BG194" s="155">
        <f>IF(N194="zákl. prenesená",J194,0)</f>
        <v>0</v>
      </c>
      <c r="BH194" s="155">
        <f>IF(N194="zníž. prenesená",J194,0)</f>
        <v>0</v>
      </c>
      <c r="BI194" s="155">
        <f>IF(N194="nulová",J194,0)</f>
        <v>0</v>
      </c>
      <c r="BJ194" s="17" t="s">
        <v>118</v>
      </c>
      <c r="BK194" s="155">
        <f>ROUND(I194*H194,2)</f>
        <v>0</v>
      </c>
      <c r="BL194" s="17" t="s">
        <v>183</v>
      </c>
      <c r="BM194" s="154" t="s">
        <v>593</v>
      </c>
    </row>
    <row r="195" spans="2:65" s="1" customFormat="1" ht="24">
      <c r="B195" s="32"/>
      <c r="D195" s="157" t="s">
        <v>227</v>
      </c>
      <c r="F195" s="164" t="s">
        <v>2114</v>
      </c>
      <c r="I195" s="165"/>
      <c r="L195" s="32"/>
      <c r="M195" s="166"/>
      <c r="T195" s="59"/>
      <c r="AT195" s="17" t="s">
        <v>227</v>
      </c>
      <c r="AU195" s="17" t="s">
        <v>83</v>
      </c>
    </row>
    <row r="196" spans="2:65" s="1" customFormat="1" ht="16.5" customHeight="1">
      <c r="B196" s="141"/>
      <c r="C196" s="142" t="s">
        <v>381</v>
      </c>
      <c r="D196" s="142" t="s">
        <v>179</v>
      </c>
      <c r="E196" s="143" t="s">
        <v>2115</v>
      </c>
      <c r="F196" s="144" t="s">
        <v>1970</v>
      </c>
      <c r="G196" s="145" t="s">
        <v>1887</v>
      </c>
      <c r="H196" s="146">
        <v>140</v>
      </c>
      <c r="I196" s="147"/>
      <c r="J196" s="148">
        <f>ROUND(I196*H196,2)</f>
        <v>0</v>
      </c>
      <c r="K196" s="149"/>
      <c r="L196" s="32"/>
      <c r="M196" s="150" t="s">
        <v>1</v>
      </c>
      <c r="N196" s="151" t="s">
        <v>41</v>
      </c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AR196" s="154" t="s">
        <v>183</v>
      </c>
      <c r="AT196" s="154" t="s">
        <v>179</v>
      </c>
      <c r="AU196" s="154" t="s">
        <v>83</v>
      </c>
      <c r="AY196" s="17" t="s">
        <v>177</v>
      </c>
      <c r="BE196" s="155">
        <f>IF(N196="základná",J196,0)</f>
        <v>0</v>
      </c>
      <c r="BF196" s="155">
        <f>IF(N196="znížená",J196,0)</f>
        <v>0</v>
      </c>
      <c r="BG196" s="155">
        <f>IF(N196="zákl. prenesená",J196,0)</f>
        <v>0</v>
      </c>
      <c r="BH196" s="155">
        <f>IF(N196="zníž. prenesená",J196,0)</f>
        <v>0</v>
      </c>
      <c r="BI196" s="155">
        <f>IF(N196="nulová",J196,0)</f>
        <v>0</v>
      </c>
      <c r="BJ196" s="17" t="s">
        <v>118</v>
      </c>
      <c r="BK196" s="155">
        <f>ROUND(I196*H196,2)</f>
        <v>0</v>
      </c>
      <c r="BL196" s="17" t="s">
        <v>183</v>
      </c>
      <c r="BM196" s="154" t="s">
        <v>601</v>
      </c>
    </row>
    <row r="197" spans="2:65" s="1" customFormat="1" ht="24">
      <c r="B197" s="32"/>
      <c r="D197" s="157" t="s">
        <v>227</v>
      </c>
      <c r="F197" s="164" t="s">
        <v>2116</v>
      </c>
      <c r="I197" s="165"/>
      <c r="L197" s="32"/>
      <c r="M197" s="166"/>
      <c r="T197" s="59"/>
      <c r="AT197" s="17" t="s">
        <v>227</v>
      </c>
      <c r="AU197" s="17" t="s">
        <v>83</v>
      </c>
    </row>
    <row r="198" spans="2:65" s="1" customFormat="1" ht="24.25" customHeight="1">
      <c r="B198" s="141"/>
      <c r="C198" s="142" t="s">
        <v>390</v>
      </c>
      <c r="D198" s="142" t="s">
        <v>179</v>
      </c>
      <c r="E198" s="143" t="s">
        <v>2117</v>
      </c>
      <c r="F198" s="144" t="s">
        <v>2118</v>
      </c>
      <c r="G198" s="145" t="s">
        <v>329</v>
      </c>
      <c r="H198" s="146">
        <v>140</v>
      </c>
      <c r="I198" s="147"/>
      <c r="J198" s="148">
        <f>ROUND(I198*H198,2)</f>
        <v>0</v>
      </c>
      <c r="K198" s="149"/>
      <c r="L198" s="32"/>
      <c r="M198" s="150" t="s">
        <v>1</v>
      </c>
      <c r="N198" s="151" t="s">
        <v>41</v>
      </c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AR198" s="154" t="s">
        <v>183</v>
      </c>
      <c r="AT198" s="154" t="s">
        <v>179</v>
      </c>
      <c r="AU198" s="154" t="s">
        <v>83</v>
      </c>
      <c r="AY198" s="17" t="s">
        <v>177</v>
      </c>
      <c r="BE198" s="155">
        <f>IF(N198="základná",J198,0)</f>
        <v>0</v>
      </c>
      <c r="BF198" s="155">
        <f>IF(N198="znížená",J198,0)</f>
        <v>0</v>
      </c>
      <c r="BG198" s="155">
        <f>IF(N198="zákl. prenesená",J198,0)</f>
        <v>0</v>
      </c>
      <c r="BH198" s="155">
        <f>IF(N198="zníž. prenesená",J198,0)</f>
        <v>0</v>
      </c>
      <c r="BI198" s="155">
        <f>IF(N198="nulová",J198,0)</f>
        <v>0</v>
      </c>
      <c r="BJ198" s="17" t="s">
        <v>118</v>
      </c>
      <c r="BK198" s="155">
        <f>ROUND(I198*H198,2)</f>
        <v>0</v>
      </c>
      <c r="BL198" s="17" t="s">
        <v>183</v>
      </c>
      <c r="BM198" s="154" t="s">
        <v>611</v>
      </c>
    </row>
    <row r="199" spans="2:65" s="1" customFormat="1" ht="24">
      <c r="B199" s="32"/>
      <c r="D199" s="157" t="s">
        <v>227</v>
      </c>
      <c r="F199" s="164" t="s">
        <v>2119</v>
      </c>
      <c r="I199" s="165"/>
      <c r="L199" s="32"/>
      <c r="M199" s="166"/>
      <c r="T199" s="59"/>
      <c r="AT199" s="17" t="s">
        <v>227</v>
      </c>
      <c r="AU199" s="17" t="s">
        <v>83</v>
      </c>
    </row>
    <row r="200" spans="2:65" s="1" customFormat="1" ht="16.5" customHeight="1">
      <c r="B200" s="141"/>
      <c r="C200" s="142" t="s">
        <v>398</v>
      </c>
      <c r="D200" s="142" t="s">
        <v>179</v>
      </c>
      <c r="E200" s="143" t="s">
        <v>2120</v>
      </c>
      <c r="F200" s="144" t="s">
        <v>2121</v>
      </c>
      <c r="G200" s="145" t="s">
        <v>329</v>
      </c>
      <c r="H200" s="146">
        <v>2</v>
      </c>
      <c r="I200" s="147"/>
      <c r="J200" s="148">
        <f>ROUND(I200*H200,2)</f>
        <v>0</v>
      </c>
      <c r="K200" s="149"/>
      <c r="L200" s="32"/>
      <c r="M200" s="150" t="s">
        <v>1</v>
      </c>
      <c r="N200" s="151" t="s">
        <v>41</v>
      </c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AR200" s="154" t="s">
        <v>183</v>
      </c>
      <c r="AT200" s="154" t="s">
        <v>179</v>
      </c>
      <c r="AU200" s="154" t="s">
        <v>83</v>
      </c>
      <c r="AY200" s="17" t="s">
        <v>177</v>
      </c>
      <c r="BE200" s="155">
        <f>IF(N200="základná",J200,0)</f>
        <v>0</v>
      </c>
      <c r="BF200" s="155">
        <f>IF(N200="znížená",J200,0)</f>
        <v>0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7" t="s">
        <v>118</v>
      </c>
      <c r="BK200" s="155">
        <f>ROUND(I200*H200,2)</f>
        <v>0</v>
      </c>
      <c r="BL200" s="17" t="s">
        <v>183</v>
      </c>
      <c r="BM200" s="154" t="s">
        <v>619</v>
      </c>
    </row>
    <row r="201" spans="2:65" s="1" customFormat="1" ht="24">
      <c r="B201" s="32"/>
      <c r="D201" s="157" t="s">
        <v>227</v>
      </c>
      <c r="F201" s="164" t="s">
        <v>2122</v>
      </c>
      <c r="I201" s="165"/>
      <c r="L201" s="32"/>
      <c r="M201" s="166"/>
      <c r="T201" s="59"/>
      <c r="AT201" s="17" t="s">
        <v>227</v>
      </c>
      <c r="AU201" s="17" t="s">
        <v>83</v>
      </c>
    </row>
    <row r="202" spans="2:65" s="11" customFormat="1" ht="26" customHeight="1">
      <c r="B202" s="130"/>
      <c r="D202" s="131" t="s">
        <v>74</v>
      </c>
      <c r="E202" s="132" t="s">
        <v>746</v>
      </c>
      <c r="F202" s="132" t="s">
        <v>2123</v>
      </c>
      <c r="I202" s="133"/>
      <c r="J202" s="120">
        <f>BK202</f>
        <v>0</v>
      </c>
      <c r="L202" s="130"/>
      <c r="M202" s="134"/>
      <c r="P202" s="135">
        <f>SUM(P203:P238)</f>
        <v>0</v>
      </c>
      <c r="R202" s="135">
        <f>SUM(R203:R238)</f>
        <v>0</v>
      </c>
      <c r="T202" s="136">
        <f>SUM(T203:T238)</f>
        <v>0</v>
      </c>
      <c r="AR202" s="131" t="s">
        <v>83</v>
      </c>
      <c r="AT202" s="137" t="s">
        <v>74</v>
      </c>
      <c r="AU202" s="137" t="s">
        <v>75</v>
      </c>
      <c r="AY202" s="131" t="s">
        <v>177</v>
      </c>
      <c r="BK202" s="138">
        <f>SUM(BK203:BK238)</f>
        <v>0</v>
      </c>
    </row>
    <row r="203" spans="2:65" s="1" customFormat="1" ht="16.5" customHeight="1">
      <c r="B203" s="141"/>
      <c r="C203" s="142" t="s">
        <v>405</v>
      </c>
      <c r="D203" s="142" t="s">
        <v>179</v>
      </c>
      <c r="E203" s="143" t="s">
        <v>2124</v>
      </c>
      <c r="F203" s="144" t="s">
        <v>1964</v>
      </c>
      <c r="G203" s="145" t="s">
        <v>1887</v>
      </c>
      <c r="H203" s="146">
        <v>120</v>
      </c>
      <c r="I203" s="147"/>
      <c r="J203" s="148">
        <f>ROUND(I203*H203,2)</f>
        <v>0</v>
      </c>
      <c r="K203" s="149"/>
      <c r="L203" s="32"/>
      <c r="M203" s="150" t="s">
        <v>1</v>
      </c>
      <c r="N203" s="151" t="s">
        <v>41</v>
      </c>
      <c r="P203" s="152">
        <f>O203*H203</f>
        <v>0</v>
      </c>
      <c r="Q203" s="152">
        <v>0</v>
      </c>
      <c r="R203" s="152">
        <f>Q203*H203</f>
        <v>0</v>
      </c>
      <c r="S203" s="152">
        <v>0</v>
      </c>
      <c r="T203" s="153">
        <f>S203*H203</f>
        <v>0</v>
      </c>
      <c r="AR203" s="154" t="s">
        <v>183</v>
      </c>
      <c r="AT203" s="154" t="s">
        <v>179</v>
      </c>
      <c r="AU203" s="154" t="s">
        <v>83</v>
      </c>
      <c r="AY203" s="17" t="s">
        <v>177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7" t="s">
        <v>118</v>
      </c>
      <c r="BK203" s="155">
        <f>ROUND(I203*H203,2)</f>
        <v>0</v>
      </c>
      <c r="BL203" s="17" t="s">
        <v>183</v>
      </c>
      <c r="BM203" s="154" t="s">
        <v>628</v>
      </c>
    </row>
    <row r="204" spans="2:65" s="1" customFormat="1" ht="24">
      <c r="B204" s="32"/>
      <c r="D204" s="157" t="s">
        <v>227</v>
      </c>
      <c r="F204" s="164" t="s">
        <v>2125</v>
      </c>
      <c r="I204" s="165"/>
      <c r="L204" s="32"/>
      <c r="M204" s="166"/>
      <c r="T204" s="59"/>
      <c r="AT204" s="17" t="s">
        <v>227</v>
      </c>
      <c r="AU204" s="17" t="s">
        <v>83</v>
      </c>
    </row>
    <row r="205" spans="2:65" s="1" customFormat="1" ht="24.25" customHeight="1">
      <c r="B205" s="141"/>
      <c r="C205" s="142" t="s">
        <v>414</v>
      </c>
      <c r="D205" s="142" t="s">
        <v>179</v>
      </c>
      <c r="E205" s="143" t="s">
        <v>2126</v>
      </c>
      <c r="F205" s="144" t="s">
        <v>2127</v>
      </c>
      <c r="G205" s="145" t="s">
        <v>1887</v>
      </c>
      <c r="H205" s="146">
        <v>100</v>
      </c>
      <c r="I205" s="147"/>
      <c r="J205" s="148">
        <f>ROUND(I205*H205,2)</f>
        <v>0</v>
      </c>
      <c r="K205" s="149"/>
      <c r="L205" s="32"/>
      <c r="M205" s="150" t="s">
        <v>1</v>
      </c>
      <c r="N205" s="151" t="s">
        <v>41</v>
      </c>
      <c r="P205" s="152">
        <f>O205*H205</f>
        <v>0</v>
      </c>
      <c r="Q205" s="152">
        <v>0</v>
      </c>
      <c r="R205" s="152">
        <f>Q205*H205</f>
        <v>0</v>
      </c>
      <c r="S205" s="152">
        <v>0</v>
      </c>
      <c r="T205" s="153">
        <f>S205*H205</f>
        <v>0</v>
      </c>
      <c r="AR205" s="154" t="s">
        <v>183</v>
      </c>
      <c r="AT205" s="154" t="s">
        <v>179</v>
      </c>
      <c r="AU205" s="154" t="s">
        <v>83</v>
      </c>
      <c r="AY205" s="17" t="s">
        <v>177</v>
      </c>
      <c r="BE205" s="155">
        <f>IF(N205="základná",J205,0)</f>
        <v>0</v>
      </c>
      <c r="BF205" s="155">
        <f>IF(N205="znížená",J205,0)</f>
        <v>0</v>
      </c>
      <c r="BG205" s="155">
        <f>IF(N205="zákl. prenesená",J205,0)</f>
        <v>0</v>
      </c>
      <c r="BH205" s="155">
        <f>IF(N205="zníž. prenesená",J205,0)</f>
        <v>0</v>
      </c>
      <c r="BI205" s="155">
        <f>IF(N205="nulová",J205,0)</f>
        <v>0</v>
      </c>
      <c r="BJ205" s="17" t="s">
        <v>118</v>
      </c>
      <c r="BK205" s="155">
        <f>ROUND(I205*H205,2)</f>
        <v>0</v>
      </c>
      <c r="BL205" s="17" t="s">
        <v>183</v>
      </c>
      <c r="BM205" s="154" t="s">
        <v>639</v>
      </c>
    </row>
    <row r="206" spans="2:65" s="1" customFormat="1" ht="24">
      <c r="B206" s="32"/>
      <c r="D206" s="157" t="s">
        <v>227</v>
      </c>
      <c r="F206" s="164" t="s">
        <v>2128</v>
      </c>
      <c r="I206" s="165"/>
      <c r="L206" s="32"/>
      <c r="M206" s="166"/>
      <c r="T206" s="59"/>
      <c r="AT206" s="17" t="s">
        <v>227</v>
      </c>
      <c r="AU206" s="17" t="s">
        <v>83</v>
      </c>
    </row>
    <row r="207" spans="2:65" s="1" customFormat="1" ht="24.25" customHeight="1">
      <c r="B207" s="141"/>
      <c r="C207" s="142" t="s">
        <v>420</v>
      </c>
      <c r="D207" s="142" t="s">
        <v>179</v>
      </c>
      <c r="E207" s="143" t="s">
        <v>2129</v>
      </c>
      <c r="F207" s="144" t="s">
        <v>2127</v>
      </c>
      <c r="G207" s="145" t="s">
        <v>1887</v>
      </c>
      <c r="H207" s="146">
        <v>500</v>
      </c>
      <c r="I207" s="147"/>
      <c r="J207" s="148">
        <f>ROUND(I207*H207,2)</f>
        <v>0</v>
      </c>
      <c r="K207" s="149"/>
      <c r="L207" s="32"/>
      <c r="M207" s="150" t="s">
        <v>1</v>
      </c>
      <c r="N207" s="151" t="s">
        <v>41</v>
      </c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AR207" s="154" t="s">
        <v>183</v>
      </c>
      <c r="AT207" s="154" t="s">
        <v>179</v>
      </c>
      <c r="AU207" s="154" t="s">
        <v>83</v>
      </c>
      <c r="AY207" s="17" t="s">
        <v>177</v>
      </c>
      <c r="BE207" s="155">
        <f>IF(N207="základná",J207,0)</f>
        <v>0</v>
      </c>
      <c r="BF207" s="155">
        <f>IF(N207="znížená",J207,0)</f>
        <v>0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17" t="s">
        <v>118</v>
      </c>
      <c r="BK207" s="155">
        <f>ROUND(I207*H207,2)</f>
        <v>0</v>
      </c>
      <c r="BL207" s="17" t="s">
        <v>183</v>
      </c>
      <c r="BM207" s="154" t="s">
        <v>647</v>
      </c>
    </row>
    <row r="208" spans="2:65" s="1" customFormat="1" ht="24">
      <c r="B208" s="32"/>
      <c r="D208" s="157" t="s">
        <v>227</v>
      </c>
      <c r="F208" s="164" t="s">
        <v>2130</v>
      </c>
      <c r="I208" s="165"/>
      <c r="L208" s="32"/>
      <c r="M208" s="166"/>
      <c r="T208" s="59"/>
      <c r="AT208" s="17" t="s">
        <v>227</v>
      </c>
      <c r="AU208" s="17" t="s">
        <v>83</v>
      </c>
    </row>
    <row r="209" spans="2:65" s="1" customFormat="1" ht="24.25" customHeight="1">
      <c r="B209" s="141"/>
      <c r="C209" s="142" t="s">
        <v>426</v>
      </c>
      <c r="D209" s="142" t="s">
        <v>179</v>
      </c>
      <c r="E209" s="143" t="s">
        <v>2131</v>
      </c>
      <c r="F209" s="144" t="s">
        <v>2127</v>
      </c>
      <c r="G209" s="145" t="s">
        <v>1887</v>
      </c>
      <c r="H209" s="146">
        <v>400</v>
      </c>
      <c r="I209" s="147"/>
      <c r="J209" s="148">
        <f>ROUND(I209*H209,2)</f>
        <v>0</v>
      </c>
      <c r="K209" s="149"/>
      <c r="L209" s="32"/>
      <c r="M209" s="150" t="s">
        <v>1</v>
      </c>
      <c r="N209" s="151" t="s">
        <v>41</v>
      </c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AR209" s="154" t="s">
        <v>183</v>
      </c>
      <c r="AT209" s="154" t="s">
        <v>179</v>
      </c>
      <c r="AU209" s="154" t="s">
        <v>83</v>
      </c>
      <c r="AY209" s="17" t="s">
        <v>177</v>
      </c>
      <c r="BE209" s="155">
        <f>IF(N209="základná",J209,0)</f>
        <v>0</v>
      </c>
      <c r="BF209" s="155">
        <f>IF(N209="znížená",J209,0)</f>
        <v>0</v>
      </c>
      <c r="BG209" s="155">
        <f>IF(N209="zákl. prenesená",J209,0)</f>
        <v>0</v>
      </c>
      <c r="BH209" s="155">
        <f>IF(N209="zníž. prenesená",J209,0)</f>
        <v>0</v>
      </c>
      <c r="BI209" s="155">
        <f>IF(N209="nulová",J209,0)</f>
        <v>0</v>
      </c>
      <c r="BJ209" s="17" t="s">
        <v>118</v>
      </c>
      <c r="BK209" s="155">
        <f>ROUND(I209*H209,2)</f>
        <v>0</v>
      </c>
      <c r="BL209" s="17" t="s">
        <v>183</v>
      </c>
      <c r="BM209" s="154" t="s">
        <v>656</v>
      </c>
    </row>
    <row r="210" spans="2:65" s="1" customFormat="1" ht="24">
      <c r="B210" s="32"/>
      <c r="D210" s="157" t="s">
        <v>227</v>
      </c>
      <c r="F210" s="164" t="s">
        <v>2132</v>
      </c>
      <c r="I210" s="165"/>
      <c r="L210" s="32"/>
      <c r="M210" s="166"/>
      <c r="T210" s="59"/>
      <c r="AT210" s="17" t="s">
        <v>227</v>
      </c>
      <c r="AU210" s="17" t="s">
        <v>83</v>
      </c>
    </row>
    <row r="211" spans="2:65" s="1" customFormat="1" ht="24.25" customHeight="1">
      <c r="B211" s="141"/>
      <c r="C211" s="142" t="s">
        <v>430</v>
      </c>
      <c r="D211" s="142" t="s">
        <v>179</v>
      </c>
      <c r="E211" s="143" t="s">
        <v>2133</v>
      </c>
      <c r="F211" s="144" t="s">
        <v>2127</v>
      </c>
      <c r="G211" s="145" t="s">
        <v>1887</v>
      </c>
      <c r="H211" s="146">
        <v>100</v>
      </c>
      <c r="I211" s="147"/>
      <c r="J211" s="148">
        <f>ROUND(I211*H211,2)</f>
        <v>0</v>
      </c>
      <c r="K211" s="149"/>
      <c r="L211" s="32"/>
      <c r="M211" s="150" t="s">
        <v>1</v>
      </c>
      <c r="N211" s="151" t="s">
        <v>41</v>
      </c>
      <c r="P211" s="152">
        <f>O211*H211</f>
        <v>0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AR211" s="154" t="s">
        <v>183</v>
      </c>
      <c r="AT211" s="154" t="s">
        <v>179</v>
      </c>
      <c r="AU211" s="154" t="s">
        <v>83</v>
      </c>
      <c r="AY211" s="17" t="s">
        <v>177</v>
      </c>
      <c r="BE211" s="155">
        <f>IF(N211="základná",J211,0)</f>
        <v>0</v>
      </c>
      <c r="BF211" s="155">
        <f>IF(N211="znížená",J211,0)</f>
        <v>0</v>
      </c>
      <c r="BG211" s="155">
        <f>IF(N211="zákl. prenesená",J211,0)</f>
        <v>0</v>
      </c>
      <c r="BH211" s="155">
        <f>IF(N211="zníž. prenesená",J211,0)</f>
        <v>0</v>
      </c>
      <c r="BI211" s="155">
        <f>IF(N211="nulová",J211,0)</f>
        <v>0</v>
      </c>
      <c r="BJ211" s="17" t="s">
        <v>118</v>
      </c>
      <c r="BK211" s="155">
        <f>ROUND(I211*H211,2)</f>
        <v>0</v>
      </c>
      <c r="BL211" s="17" t="s">
        <v>183</v>
      </c>
      <c r="BM211" s="154" t="s">
        <v>667</v>
      </c>
    </row>
    <row r="212" spans="2:65" s="1" customFormat="1" ht="24">
      <c r="B212" s="32"/>
      <c r="D212" s="157" t="s">
        <v>227</v>
      </c>
      <c r="F212" s="164" t="s">
        <v>2134</v>
      </c>
      <c r="I212" s="165"/>
      <c r="L212" s="32"/>
      <c r="M212" s="166"/>
      <c r="T212" s="59"/>
      <c r="AT212" s="17" t="s">
        <v>227</v>
      </c>
      <c r="AU212" s="17" t="s">
        <v>83</v>
      </c>
    </row>
    <row r="213" spans="2:65" s="1" customFormat="1" ht="24.25" customHeight="1">
      <c r="B213" s="141"/>
      <c r="C213" s="142" t="s">
        <v>436</v>
      </c>
      <c r="D213" s="142" t="s">
        <v>179</v>
      </c>
      <c r="E213" s="143" t="s">
        <v>2135</v>
      </c>
      <c r="F213" s="144" t="s">
        <v>2127</v>
      </c>
      <c r="G213" s="145" t="s">
        <v>1887</v>
      </c>
      <c r="H213" s="146">
        <v>65</v>
      </c>
      <c r="I213" s="147"/>
      <c r="J213" s="148">
        <f>ROUND(I213*H213,2)</f>
        <v>0</v>
      </c>
      <c r="K213" s="149"/>
      <c r="L213" s="32"/>
      <c r="M213" s="150" t="s">
        <v>1</v>
      </c>
      <c r="N213" s="151" t="s">
        <v>41</v>
      </c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3">
        <f>S213*H213</f>
        <v>0</v>
      </c>
      <c r="AR213" s="154" t="s">
        <v>183</v>
      </c>
      <c r="AT213" s="154" t="s">
        <v>179</v>
      </c>
      <c r="AU213" s="154" t="s">
        <v>83</v>
      </c>
      <c r="AY213" s="17" t="s">
        <v>177</v>
      </c>
      <c r="BE213" s="155">
        <f>IF(N213="základná",J213,0)</f>
        <v>0</v>
      </c>
      <c r="BF213" s="155">
        <f>IF(N213="znížená",J213,0)</f>
        <v>0</v>
      </c>
      <c r="BG213" s="155">
        <f>IF(N213="zákl. prenesená",J213,0)</f>
        <v>0</v>
      </c>
      <c r="BH213" s="155">
        <f>IF(N213="zníž. prenesená",J213,0)</f>
        <v>0</v>
      </c>
      <c r="BI213" s="155">
        <f>IF(N213="nulová",J213,0)</f>
        <v>0</v>
      </c>
      <c r="BJ213" s="17" t="s">
        <v>118</v>
      </c>
      <c r="BK213" s="155">
        <f>ROUND(I213*H213,2)</f>
        <v>0</v>
      </c>
      <c r="BL213" s="17" t="s">
        <v>183</v>
      </c>
      <c r="BM213" s="154" t="s">
        <v>678</v>
      </c>
    </row>
    <row r="214" spans="2:65" s="1" customFormat="1" ht="24">
      <c r="B214" s="32"/>
      <c r="D214" s="157" t="s">
        <v>227</v>
      </c>
      <c r="F214" s="164" t="s">
        <v>2136</v>
      </c>
      <c r="I214" s="165"/>
      <c r="L214" s="32"/>
      <c r="M214" s="166"/>
      <c r="T214" s="59"/>
      <c r="AT214" s="17" t="s">
        <v>227</v>
      </c>
      <c r="AU214" s="17" t="s">
        <v>83</v>
      </c>
    </row>
    <row r="215" spans="2:65" s="1" customFormat="1" ht="24.25" customHeight="1">
      <c r="B215" s="141"/>
      <c r="C215" s="142" t="s">
        <v>440</v>
      </c>
      <c r="D215" s="142" t="s">
        <v>179</v>
      </c>
      <c r="E215" s="143" t="s">
        <v>2137</v>
      </c>
      <c r="F215" s="144" t="s">
        <v>2127</v>
      </c>
      <c r="G215" s="145" t="s">
        <v>1887</v>
      </c>
      <c r="H215" s="146">
        <v>40</v>
      </c>
      <c r="I215" s="147"/>
      <c r="J215" s="148">
        <f>ROUND(I215*H215,2)</f>
        <v>0</v>
      </c>
      <c r="K215" s="149"/>
      <c r="L215" s="32"/>
      <c r="M215" s="150" t="s">
        <v>1</v>
      </c>
      <c r="N215" s="151" t="s">
        <v>41</v>
      </c>
      <c r="P215" s="152">
        <f>O215*H215</f>
        <v>0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AR215" s="154" t="s">
        <v>183</v>
      </c>
      <c r="AT215" s="154" t="s">
        <v>179</v>
      </c>
      <c r="AU215" s="154" t="s">
        <v>83</v>
      </c>
      <c r="AY215" s="17" t="s">
        <v>177</v>
      </c>
      <c r="BE215" s="155">
        <f>IF(N215="základná",J215,0)</f>
        <v>0</v>
      </c>
      <c r="BF215" s="155">
        <f>IF(N215="znížená",J215,0)</f>
        <v>0</v>
      </c>
      <c r="BG215" s="155">
        <f>IF(N215="zákl. prenesená",J215,0)</f>
        <v>0</v>
      </c>
      <c r="BH215" s="155">
        <f>IF(N215="zníž. prenesená",J215,0)</f>
        <v>0</v>
      </c>
      <c r="BI215" s="155">
        <f>IF(N215="nulová",J215,0)</f>
        <v>0</v>
      </c>
      <c r="BJ215" s="17" t="s">
        <v>118</v>
      </c>
      <c r="BK215" s="155">
        <f>ROUND(I215*H215,2)</f>
        <v>0</v>
      </c>
      <c r="BL215" s="17" t="s">
        <v>183</v>
      </c>
      <c r="BM215" s="154" t="s">
        <v>688</v>
      </c>
    </row>
    <row r="216" spans="2:65" s="1" customFormat="1" ht="24">
      <c r="B216" s="32"/>
      <c r="D216" s="157" t="s">
        <v>227</v>
      </c>
      <c r="F216" s="164" t="s">
        <v>2138</v>
      </c>
      <c r="I216" s="165"/>
      <c r="L216" s="32"/>
      <c r="M216" s="166"/>
      <c r="T216" s="59"/>
      <c r="AT216" s="17" t="s">
        <v>227</v>
      </c>
      <c r="AU216" s="17" t="s">
        <v>83</v>
      </c>
    </row>
    <row r="217" spans="2:65" s="1" customFormat="1" ht="24.25" customHeight="1">
      <c r="B217" s="141"/>
      <c r="C217" s="142" t="s">
        <v>445</v>
      </c>
      <c r="D217" s="142" t="s">
        <v>179</v>
      </c>
      <c r="E217" s="143" t="s">
        <v>2139</v>
      </c>
      <c r="F217" s="144" t="s">
        <v>2127</v>
      </c>
      <c r="G217" s="145" t="s">
        <v>1887</v>
      </c>
      <c r="H217" s="146">
        <v>20</v>
      </c>
      <c r="I217" s="147"/>
      <c r="J217" s="148">
        <f>ROUND(I217*H217,2)</f>
        <v>0</v>
      </c>
      <c r="K217" s="149"/>
      <c r="L217" s="32"/>
      <c r="M217" s="150" t="s">
        <v>1</v>
      </c>
      <c r="N217" s="151" t="s">
        <v>41</v>
      </c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AR217" s="154" t="s">
        <v>183</v>
      </c>
      <c r="AT217" s="154" t="s">
        <v>179</v>
      </c>
      <c r="AU217" s="154" t="s">
        <v>83</v>
      </c>
      <c r="AY217" s="17" t="s">
        <v>177</v>
      </c>
      <c r="BE217" s="155">
        <f>IF(N217="základná",J217,0)</f>
        <v>0</v>
      </c>
      <c r="BF217" s="155">
        <f>IF(N217="znížená",J217,0)</f>
        <v>0</v>
      </c>
      <c r="BG217" s="155">
        <f>IF(N217="zákl. prenesená",J217,0)</f>
        <v>0</v>
      </c>
      <c r="BH217" s="155">
        <f>IF(N217="zníž. prenesená",J217,0)</f>
        <v>0</v>
      </c>
      <c r="BI217" s="155">
        <f>IF(N217="nulová",J217,0)</f>
        <v>0</v>
      </c>
      <c r="BJ217" s="17" t="s">
        <v>118</v>
      </c>
      <c r="BK217" s="155">
        <f>ROUND(I217*H217,2)</f>
        <v>0</v>
      </c>
      <c r="BL217" s="17" t="s">
        <v>183</v>
      </c>
      <c r="BM217" s="154" t="s">
        <v>698</v>
      </c>
    </row>
    <row r="218" spans="2:65" s="1" customFormat="1" ht="24">
      <c r="B218" s="32"/>
      <c r="D218" s="157" t="s">
        <v>227</v>
      </c>
      <c r="F218" s="164" t="s">
        <v>2140</v>
      </c>
      <c r="I218" s="165"/>
      <c r="L218" s="32"/>
      <c r="M218" s="166"/>
      <c r="T218" s="59"/>
      <c r="AT218" s="17" t="s">
        <v>227</v>
      </c>
      <c r="AU218" s="17" t="s">
        <v>83</v>
      </c>
    </row>
    <row r="219" spans="2:65" s="1" customFormat="1" ht="24.25" customHeight="1">
      <c r="B219" s="141"/>
      <c r="C219" s="142" t="s">
        <v>453</v>
      </c>
      <c r="D219" s="142" t="s">
        <v>179</v>
      </c>
      <c r="E219" s="143" t="s">
        <v>2141</v>
      </c>
      <c r="F219" s="144" t="s">
        <v>2127</v>
      </c>
      <c r="G219" s="145" t="s">
        <v>1887</v>
      </c>
      <c r="H219" s="146">
        <v>40</v>
      </c>
      <c r="I219" s="147"/>
      <c r="J219" s="148">
        <f>ROUND(I219*H219,2)</f>
        <v>0</v>
      </c>
      <c r="K219" s="149"/>
      <c r="L219" s="32"/>
      <c r="M219" s="150" t="s">
        <v>1</v>
      </c>
      <c r="N219" s="151" t="s">
        <v>41</v>
      </c>
      <c r="P219" s="152">
        <f>O219*H219</f>
        <v>0</v>
      </c>
      <c r="Q219" s="152">
        <v>0</v>
      </c>
      <c r="R219" s="152">
        <f>Q219*H219</f>
        <v>0</v>
      </c>
      <c r="S219" s="152">
        <v>0</v>
      </c>
      <c r="T219" s="153">
        <f>S219*H219</f>
        <v>0</v>
      </c>
      <c r="AR219" s="154" t="s">
        <v>183</v>
      </c>
      <c r="AT219" s="154" t="s">
        <v>179</v>
      </c>
      <c r="AU219" s="154" t="s">
        <v>83</v>
      </c>
      <c r="AY219" s="17" t="s">
        <v>177</v>
      </c>
      <c r="BE219" s="155">
        <f>IF(N219="základná",J219,0)</f>
        <v>0</v>
      </c>
      <c r="BF219" s="155">
        <f>IF(N219="znížená",J219,0)</f>
        <v>0</v>
      </c>
      <c r="BG219" s="155">
        <f>IF(N219="zákl. prenesená",J219,0)</f>
        <v>0</v>
      </c>
      <c r="BH219" s="155">
        <f>IF(N219="zníž. prenesená",J219,0)</f>
        <v>0</v>
      </c>
      <c r="BI219" s="155">
        <f>IF(N219="nulová",J219,0)</f>
        <v>0</v>
      </c>
      <c r="BJ219" s="17" t="s">
        <v>118</v>
      </c>
      <c r="BK219" s="155">
        <f>ROUND(I219*H219,2)</f>
        <v>0</v>
      </c>
      <c r="BL219" s="17" t="s">
        <v>183</v>
      </c>
      <c r="BM219" s="154" t="s">
        <v>708</v>
      </c>
    </row>
    <row r="220" spans="2:65" s="1" customFormat="1" ht="24">
      <c r="B220" s="32"/>
      <c r="D220" s="157" t="s">
        <v>227</v>
      </c>
      <c r="F220" s="164" t="s">
        <v>2142</v>
      </c>
      <c r="I220" s="165"/>
      <c r="L220" s="32"/>
      <c r="M220" s="166"/>
      <c r="T220" s="59"/>
      <c r="AT220" s="17" t="s">
        <v>227</v>
      </c>
      <c r="AU220" s="17" t="s">
        <v>83</v>
      </c>
    </row>
    <row r="221" spans="2:65" s="1" customFormat="1" ht="24.25" customHeight="1">
      <c r="B221" s="141"/>
      <c r="C221" s="142" t="s">
        <v>461</v>
      </c>
      <c r="D221" s="142" t="s">
        <v>179</v>
      </c>
      <c r="E221" s="143" t="s">
        <v>2143</v>
      </c>
      <c r="F221" s="144" t="s">
        <v>2144</v>
      </c>
      <c r="G221" s="145" t="s">
        <v>1887</v>
      </c>
      <c r="H221" s="146">
        <v>130</v>
      </c>
      <c r="I221" s="147"/>
      <c r="J221" s="148">
        <f>ROUND(I221*H221,2)</f>
        <v>0</v>
      </c>
      <c r="K221" s="149"/>
      <c r="L221" s="32"/>
      <c r="M221" s="150" t="s">
        <v>1</v>
      </c>
      <c r="N221" s="151" t="s">
        <v>41</v>
      </c>
      <c r="P221" s="152">
        <f>O221*H221</f>
        <v>0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AR221" s="154" t="s">
        <v>183</v>
      </c>
      <c r="AT221" s="154" t="s">
        <v>179</v>
      </c>
      <c r="AU221" s="154" t="s">
        <v>83</v>
      </c>
      <c r="AY221" s="17" t="s">
        <v>177</v>
      </c>
      <c r="BE221" s="155">
        <f>IF(N221="základná",J221,0)</f>
        <v>0</v>
      </c>
      <c r="BF221" s="155">
        <f>IF(N221="znížená",J221,0)</f>
        <v>0</v>
      </c>
      <c r="BG221" s="155">
        <f>IF(N221="zákl. prenesená",J221,0)</f>
        <v>0</v>
      </c>
      <c r="BH221" s="155">
        <f>IF(N221="zníž. prenesená",J221,0)</f>
        <v>0</v>
      </c>
      <c r="BI221" s="155">
        <f>IF(N221="nulová",J221,0)</f>
        <v>0</v>
      </c>
      <c r="BJ221" s="17" t="s">
        <v>118</v>
      </c>
      <c r="BK221" s="155">
        <f>ROUND(I221*H221,2)</f>
        <v>0</v>
      </c>
      <c r="BL221" s="17" t="s">
        <v>183</v>
      </c>
      <c r="BM221" s="154" t="s">
        <v>718</v>
      </c>
    </row>
    <row r="222" spans="2:65" s="1" customFormat="1" ht="24">
      <c r="B222" s="32"/>
      <c r="D222" s="157" t="s">
        <v>227</v>
      </c>
      <c r="F222" s="164" t="s">
        <v>2145</v>
      </c>
      <c r="I222" s="165"/>
      <c r="L222" s="32"/>
      <c r="M222" s="166"/>
      <c r="T222" s="59"/>
      <c r="AT222" s="17" t="s">
        <v>227</v>
      </c>
      <c r="AU222" s="17" t="s">
        <v>83</v>
      </c>
    </row>
    <row r="223" spans="2:65" s="1" customFormat="1" ht="16.5" customHeight="1">
      <c r="B223" s="141"/>
      <c r="C223" s="142" t="s">
        <v>465</v>
      </c>
      <c r="D223" s="142" t="s">
        <v>179</v>
      </c>
      <c r="E223" s="143" t="s">
        <v>2146</v>
      </c>
      <c r="F223" s="144" t="s">
        <v>2147</v>
      </c>
      <c r="G223" s="145" t="s">
        <v>1887</v>
      </c>
      <c r="H223" s="146">
        <v>40</v>
      </c>
      <c r="I223" s="147"/>
      <c r="J223" s="148">
        <f>ROUND(I223*H223,2)</f>
        <v>0</v>
      </c>
      <c r="K223" s="149"/>
      <c r="L223" s="32"/>
      <c r="M223" s="150" t="s">
        <v>1</v>
      </c>
      <c r="N223" s="151" t="s">
        <v>41</v>
      </c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AR223" s="154" t="s">
        <v>183</v>
      </c>
      <c r="AT223" s="154" t="s">
        <v>179</v>
      </c>
      <c r="AU223" s="154" t="s">
        <v>83</v>
      </c>
      <c r="AY223" s="17" t="s">
        <v>177</v>
      </c>
      <c r="BE223" s="155">
        <f>IF(N223="základná",J223,0)</f>
        <v>0</v>
      </c>
      <c r="BF223" s="155">
        <f>IF(N223="znížená",J223,0)</f>
        <v>0</v>
      </c>
      <c r="BG223" s="155">
        <f>IF(N223="zákl. prenesená",J223,0)</f>
        <v>0</v>
      </c>
      <c r="BH223" s="155">
        <f>IF(N223="zníž. prenesená",J223,0)</f>
        <v>0</v>
      </c>
      <c r="BI223" s="155">
        <f>IF(N223="nulová",J223,0)</f>
        <v>0</v>
      </c>
      <c r="BJ223" s="17" t="s">
        <v>118</v>
      </c>
      <c r="BK223" s="155">
        <f>ROUND(I223*H223,2)</f>
        <v>0</v>
      </c>
      <c r="BL223" s="17" t="s">
        <v>183</v>
      </c>
      <c r="BM223" s="154" t="s">
        <v>731</v>
      </c>
    </row>
    <row r="224" spans="2:65" s="1" customFormat="1" ht="24">
      <c r="B224" s="32"/>
      <c r="D224" s="157" t="s">
        <v>227</v>
      </c>
      <c r="F224" s="164" t="s">
        <v>2148</v>
      </c>
      <c r="I224" s="165"/>
      <c r="L224" s="32"/>
      <c r="M224" s="166"/>
      <c r="T224" s="59"/>
      <c r="AT224" s="17" t="s">
        <v>227</v>
      </c>
      <c r="AU224" s="17" t="s">
        <v>83</v>
      </c>
    </row>
    <row r="225" spans="2:65" s="1" customFormat="1" ht="16.5" customHeight="1">
      <c r="B225" s="141"/>
      <c r="C225" s="142" t="s">
        <v>470</v>
      </c>
      <c r="D225" s="142" t="s">
        <v>179</v>
      </c>
      <c r="E225" s="143" t="s">
        <v>2149</v>
      </c>
      <c r="F225" s="144" t="s">
        <v>2147</v>
      </c>
      <c r="G225" s="145" t="s">
        <v>1887</v>
      </c>
      <c r="H225" s="146">
        <v>20</v>
      </c>
      <c r="I225" s="147"/>
      <c r="J225" s="148">
        <f>ROUND(I225*H225,2)</f>
        <v>0</v>
      </c>
      <c r="K225" s="149"/>
      <c r="L225" s="32"/>
      <c r="M225" s="150" t="s">
        <v>1</v>
      </c>
      <c r="N225" s="151" t="s">
        <v>41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AR225" s="154" t="s">
        <v>183</v>
      </c>
      <c r="AT225" s="154" t="s">
        <v>179</v>
      </c>
      <c r="AU225" s="154" t="s">
        <v>83</v>
      </c>
      <c r="AY225" s="17" t="s">
        <v>177</v>
      </c>
      <c r="BE225" s="155">
        <f>IF(N225="základná",J225,0)</f>
        <v>0</v>
      </c>
      <c r="BF225" s="155">
        <f>IF(N225="znížená",J225,0)</f>
        <v>0</v>
      </c>
      <c r="BG225" s="155">
        <f>IF(N225="zákl. prenesená",J225,0)</f>
        <v>0</v>
      </c>
      <c r="BH225" s="155">
        <f>IF(N225="zníž. prenesená",J225,0)</f>
        <v>0</v>
      </c>
      <c r="BI225" s="155">
        <f>IF(N225="nulová",J225,0)</f>
        <v>0</v>
      </c>
      <c r="BJ225" s="17" t="s">
        <v>118</v>
      </c>
      <c r="BK225" s="155">
        <f>ROUND(I225*H225,2)</f>
        <v>0</v>
      </c>
      <c r="BL225" s="17" t="s">
        <v>183</v>
      </c>
      <c r="BM225" s="154" t="s">
        <v>741</v>
      </c>
    </row>
    <row r="226" spans="2:65" s="1" customFormat="1" ht="24">
      <c r="B226" s="32"/>
      <c r="D226" s="157" t="s">
        <v>227</v>
      </c>
      <c r="F226" s="164" t="s">
        <v>2150</v>
      </c>
      <c r="I226" s="165"/>
      <c r="L226" s="32"/>
      <c r="M226" s="166"/>
      <c r="T226" s="59"/>
      <c r="AT226" s="17" t="s">
        <v>227</v>
      </c>
      <c r="AU226" s="17" t="s">
        <v>83</v>
      </c>
    </row>
    <row r="227" spans="2:65" s="1" customFormat="1" ht="16.5" customHeight="1">
      <c r="B227" s="141"/>
      <c r="C227" s="142" t="s">
        <v>477</v>
      </c>
      <c r="D227" s="142" t="s">
        <v>179</v>
      </c>
      <c r="E227" s="143" t="s">
        <v>2151</v>
      </c>
      <c r="F227" s="144" t="s">
        <v>2147</v>
      </c>
      <c r="G227" s="145" t="s">
        <v>1887</v>
      </c>
      <c r="H227" s="146">
        <v>30</v>
      </c>
      <c r="I227" s="147"/>
      <c r="J227" s="148">
        <f>ROUND(I227*H227,2)</f>
        <v>0</v>
      </c>
      <c r="K227" s="149"/>
      <c r="L227" s="32"/>
      <c r="M227" s="150" t="s">
        <v>1</v>
      </c>
      <c r="N227" s="151" t="s">
        <v>41</v>
      </c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AR227" s="154" t="s">
        <v>183</v>
      </c>
      <c r="AT227" s="154" t="s">
        <v>179</v>
      </c>
      <c r="AU227" s="154" t="s">
        <v>83</v>
      </c>
      <c r="AY227" s="17" t="s">
        <v>177</v>
      </c>
      <c r="BE227" s="155">
        <f>IF(N227="základná",J227,0)</f>
        <v>0</v>
      </c>
      <c r="BF227" s="155">
        <f>IF(N227="znížená",J227,0)</f>
        <v>0</v>
      </c>
      <c r="BG227" s="155">
        <f>IF(N227="zákl. prenesená",J227,0)</f>
        <v>0</v>
      </c>
      <c r="BH227" s="155">
        <f>IF(N227="zníž. prenesená",J227,0)</f>
        <v>0</v>
      </c>
      <c r="BI227" s="155">
        <f>IF(N227="nulová",J227,0)</f>
        <v>0</v>
      </c>
      <c r="BJ227" s="17" t="s">
        <v>118</v>
      </c>
      <c r="BK227" s="155">
        <f>ROUND(I227*H227,2)</f>
        <v>0</v>
      </c>
      <c r="BL227" s="17" t="s">
        <v>183</v>
      </c>
      <c r="BM227" s="154" t="s">
        <v>749</v>
      </c>
    </row>
    <row r="228" spans="2:65" s="1" customFormat="1" ht="24">
      <c r="B228" s="32"/>
      <c r="D228" s="157" t="s">
        <v>227</v>
      </c>
      <c r="F228" s="164" t="s">
        <v>2152</v>
      </c>
      <c r="I228" s="165"/>
      <c r="L228" s="32"/>
      <c r="M228" s="166"/>
      <c r="T228" s="59"/>
      <c r="AT228" s="17" t="s">
        <v>227</v>
      </c>
      <c r="AU228" s="17" t="s">
        <v>83</v>
      </c>
    </row>
    <row r="229" spans="2:65" s="1" customFormat="1" ht="16.5" customHeight="1">
      <c r="B229" s="141"/>
      <c r="C229" s="142" t="s">
        <v>484</v>
      </c>
      <c r="D229" s="142" t="s">
        <v>179</v>
      </c>
      <c r="E229" s="143" t="s">
        <v>2153</v>
      </c>
      <c r="F229" s="144" t="s">
        <v>2147</v>
      </c>
      <c r="G229" s="145" t="s">
        <v>1887</v>
      </c>
      <c r="H229" s="146">
        <v>20</v>
      </c>
      <c r="I229" s="147"/>
      <c r="J229" s="148">
        <f>ROUND(I229*H229,2)</f>
        <v>0</v>
      </c>
      <c r="K229" s="149"/>
      <c r="L229" s="32"/>
      <c r="M229" s="150" t="s">
        <v>1</v>
      </c>
      <c r="N229" s="151" t="s">
        <v>41</v>
      </c>
      <c r="P229" s="152">
        <f>O229*H229</f>
        <v>0</v>
      </c>
      <c r="Q229" s="152">
        <v>0</v>
      </c>
      <c r="R229" s="152">
        <f>Q229*H229</f>
        <v>0</v>
      </c>
      <c r="S229" s="152">
        <v>0</v>
      </c>
      <c r="T229" s="153">
        <f>S229*H229</f>
        <v>0</v>
      </c>
      <c r="AR229" s="154" t="s">
        <v>183</v>
      </c>
      <c r="AT229" s="154" t="s">
        <v>179</v>
      </c>
      <c r="AU229" s="154" t="s">
        <v>83</v>
      </c>
      <c r="AY229" s="17" t="s">
        <v>177</v>
      </c>
      <c r="BE229" s="155">
        <f>IF(N229="základná",J229,0)</f>
        <v>0</v>
      </c>
      <c r="BF229" s="155">
        <f>IF(N229="znížená",J229,0)</f>
        <v>0</v>
      </c>
      <c r="BG229" s="155">
        <f>IF(N229="zákl. prenesená",J229,0)</f>
        <v>0</v>
      </c>
      <c r="BH229" s="155">
        <f>IF(N229="zníž. prenesená",J229,0)</f>
        <v>0</v>
      </c>
      <c r="BI229" s="155">
        <f>IF(N229="nulová",J229,0)</f>
        <v>0</v>
      </c>
      <c r="BJ229" s="17" t="s">
        <v>118</v>
      </c>
      <c r="BK229" s="155">
        <f>ROUND(I229*H229,2)</f>
        <v>0</v>
      </c>
      <c r="BL229" s="17" t="s">
        <v>183</v>
      </c>
      <c r="BM229" s="154" t="s">
        <v>759</v>
      </c>
    </row>
    <row r="230" spans="2:65" s="1" customFormat="1" ht="24">
      <c r="B230" s="32"/>
      <c r="D230" s="157" t="s">
        <v>227</v>
      </c>
      <c r="F230" s="164" t="s">
        <v>2154</v>
      </c>
      <c r="I230" s="165"/>
      <c r="L230" s="32"/>
      <c r="M230" s="166"/>
      <c r="T230" s="59"/>
      <c r="AT230" s="17" t="s">
        <v>227</v>
      </c>
      <c r="AU230" s="17" t="s">
        <v>83</v>
      </c>
    </row>
    <row r="231" spans="2:65" s="1" customFormat="1" ht="16.5" customHeight="1">
      <c r="B231" s="141"/>
      <c r="C231" s="142" t="s">
        <v>489</v>
      </c>
      <c r="D231" s="142" t="s">
        <v>179</v>
      </c>
      <c r="E231" s="143" t="s">
        <v>2155</v>
      </c>
      <c r="F231" s="144" t="s">
        <v>2147</v>
      </c>
      <c r="G231" s="145" t="s">
        <v>1887</v>
      </c>
      <c r="H231" s="146">
        <v>10</v>
      </c>
      <c r="I231" s="147"/>
      <c r="J231" s="148">
        <f>ROUND(I231*H231,2)</f>
        <v>0</v>
      </c>
      <c r="K231" s="149"/>
      <c r="L231" s="32"/>
      <c r="M231" s="150" t="s">
        <v>1</v>
      </c>
      <c r="N231" s="151" t="s">
        <v>41</v>
      </c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AR231" s="154" t="s">
        <v>183</v>
      </c>
      <c r="AT231" s="154" t="s">
        <v>179</v>
      </c>
      <c r="AU231" s="154" t="s">
        <v>83</v>
      </c>
      <c r="AY231" s="17" t="s">
        <v>177</v>
      </c>
      <c r="BE231" s="155">
        <f>IF(N231="základná",J231,0)</f>
        <v>0</v>
      </c>
      <c r="BF231" s="155">
        <f>IF(N231="znížená",J231,0)</f>
        <v>0</v>
      </c>
      <c r="BG231" s="155">
        <f>IF(N231="zákl. prenesená",J231,0)</f>
        <v>0</v>
      </c>
      <c r="BH231" s="155">
        <f>IF(N231="zníž. prenesená",J231,0)</f>
        <v>0</v>
      </c>
      <c r="BI231" s="155">
        <f>IF(N231="nulová",J231,0)</f>
        <v>0</v>
      </c>
      <c r="BJ231" s="17" t="s">
        <v>118</v>
      </c>
      <c r="BK231" s="155">
        <f>ROUND(I231*H231,2)</f>
        <v>0</v>
      </c>
      <c r="BL231" s="17" t="s">
        <v>183</v>
      </c>
      <c r="BM231" s="154" t="s">
        <v>768</v>
      </c>
    </row>
    <row r="232" spans="2:65" s="1" customFormat="1" ht="24">
      <c r="B232" s="32"/>
      <c r="D232" s="157" t="s">
        <v>227</v>
      </c>
      <c r="F232" s="164" t="s">
        <v>2156</v>
      </c>
      <c r="I232" s="165"/>
      <c r="L232" s="32"/>
      <c r="M232" s="166"/>
      <c r="T232" s="59"/>
      <c r="AT232" s="17" t="s">
        <v>227</v>
      </c>
      <c r="AU232" s="17" t="s">
        <v>83</v>
      </c>
    </row>
    <row r="233" spans="2:65" s="1" customFormat="1" ht="16.5" customHeight="1">
      <c r="B233" s="141"/>
      <c r="C233" s="142" t="s">
        <v>493</v>
      </c>
      <c r="D233" s="142" t="s">
        <v>179</v>
      </c>
      <c r="E233" s="143" t="s">
        <v>2157</v>
      </c>
      <c r="F233" s="144" t="s">
        <v>2158</v>
      </c>
      <c r="G233" s="145" t="s">
        <v>1887</v>
      </c>
      <c r="H233" s="146">
        <v>150</v>
      </c>
      <c r="I233" s="147"/>
      <c r="J233" s="148">
        <f>ROUND(I233*H233,2)</f>
        <v>0</v>
      </c>
      <c r="K233" s="149"/>
      <c r="L233" s="32"/>
      <c r="M233" s="150" t="s">
        <v>1</v>
      </c>
      <c r="N233" s="151" t="s">
        <v>41</v>
      </c>
      <c r="P233" s="152">
        <f>O233*H233</f>
        <v>0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AR233" s="154" t="s">
        <v>183</v>
      </c>
      <c r="AT233" s="154" t="s">
        <v>179</v>
      </c>
      <c r="AU233" s="154" t="s">
        <v>83</v>
      </c>
      <c r="AY233" s="17" t="s">
        <v>177</v>
      </c>
      <c r="BE233" s="155">
        <f>IF(N233="základná",J233,0)</f>
        <v>0</v>
      </c>
      <c r="BF233" s="155">
        <f>IF(N233="znížená",J233,0)</f>
        <v>0</v>
      </c>
      <c r="BG233" s="155">
        <f>IF(N233="zákl. prenesená",J233,0)</f>
        <v>0</v>
      </c>
      <c r="BH233" s="155">
        <f>IF(N233="zníž. prenesená",J233,0)</f>
        <v>0</v>
      </c>
      <c r="BI233" s="155">
        <f>IF(N233="nulová",J233,0)</f>
        <v>0</v>
      </c>
      <c r="BJ233" s="17" t="s">
        <v>118</v>
      </c>
      <c r="BK233" s="155">
        <f>ROUND(I233*H233,2)</f>
        <v>0</v>
      </c>
      <c r="BL233" s="17" t="s">
        <v>183</v>
      </c>
      <c r="BM233" s="154" t="s">
        <v>775</v>
      </c>
    </row>
    <row r="234" spans="2:65" s="1" customFormat="1" ht="24">
      <c r="B234" s="32"/>
      <c r="D234" s="157" t="s">
        <v>227</v>
      </c>
      <c r="F234" s="164" t="s">
        <v>2159</v>
      </c>
      <c r="I234" s="165"/>
      <c r="L234" s="32"/>
      <c r="M234" s="166"/>
      <c r="T234" s="59"/>
      <c r="AT234" s="17" t="s">
        <v>227</v>
      </c>
      <c r="AU234" s="17" t="s">
        <v>83</v>
      </c>
    </row>
    <row r="235" spans="2:65" s="1" customFormat="1" ht="16.5" customHeight="1">
      <c r="B235" s="141"/>
      <c r="C235" s="142" t="s">
        <v>497</v>
      </c>
      <c r="D235" s="142" t="s">
        <v>179</v>
      </c>
      <c r="E235" s="143" t="s">
        <v>2160</v>
      </c>
      <c r="F235" s="144" t="s">
        <v>2161</v>
      </c>
      <c r="G235" s="145" t="s">
        <v>1887</v>
      </c>
      <c r="H235" s="146">
        <v>75</v>
      </c>
      <c r="I235" s="147"/>
      <c r="J235" s="148">
        <f>ROUND(I235*H235,2)</f>
        <v>0</v>
      </c>
      <c r="K235" s="149"/>
      <c r="L235" s="32"/>
      <c r="M235" s="150" t="s">
        <v>1</v>
      </c>
      <c r="N235" s="151" t="s">
        <v>41</v>
      </c>
      <c r="P235" s="152">
        <f>O235*H235</f>
        <v>0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AR235" s="154" t="s">
        <v>183</v>
      </c>
      <c r="AT235" s="154" t="s">
        <v>179</v>
      </c>
      <c r="AU235" s="154" t="s">
        <v>83</v>
      </c>
      <c r="AY235" s="17" t="s">
        <v>177</v>
      </c>
      <c r="BE235" s="155">
        <f>IF(N235="základná",J235,0)</f>
        <v>0</v>
      </c>
      <c r="BF235" s="155">
        <f>IF(N235="znížená",J235,0)</f>
        <v>0</v>
      </c>
      <c r="BG235" s="155">
        <f>IF(N235="zákl. prenesená",J235,0)</f>
        <v>0</v>
      </c>
      <c r="BH235" s="155">
        <f>IF(N235="zníž. prenesená",J235,0)</f>
        <v>0</v>
      </c>
      <c r="BI235" s="155">
        <f>IF(N235="nulová",J235,0)</f>
        <v>0</v>
      </c>
      <c r="BJ235" s="17" t="s">
        <v>118</v>
      </c>
      <c r="BK235" s="155">
        <f>ROUND(I235*H235,2)</f>
        <v>0</v>
      </c>
      <c r="BL235" s="17" t="s">
        <v>183</v>
      </c>
      <c r="BM235" s="154" t="s">
        <v>794</v>
      </c>
    </row>
    <row r="236" spans="2:65" s="1" customFormat="1" ht="24">
      <c r="B236" s="32"/>
      <c r="D236" s="157" t="s">
        <v>227</v>
      </c>
      <c r="F236" s="164" t="s">
        <v>2162</v>
      </c>
      <c r="I236" s="165"/>
      <c r="L236" s="32"/>
      <c r="M236" s="166"/>
      <c r="T236" s="59"/>
      <c r="AT236" s="17" t="s">
        <v>227</v>
      </c>
      <c r="AU236" s="17" t="s">
        <v>83</v>
      </c>
    </row>
    <row r="237" spans="2:65" s="1" customFormat="1" ht="16.5" customHeight="1">
      <c r="B237" s="141"/>
      <c r="C237" s="142" t="s">
        <v>503</v>
      </c>
      <c r="D237" s="142" t="s">
        <v>179</v>
      </c>
      <c r="E237" s="143" t="s">
        <v>2163</v>
      </c>
      <c r="F237" s="144" t="s">
        <v>2164</v>
      </c>
      <c r="G237" s="145" t="s">
        <v>792</v>
      </c>
      <c r="H237" s="146">
        <v>5</v>
      </c>
      <c r="I237" s="147"/>
      <c r="J237" s="148">
        <f>ROUND(I237*H237,2)</f>
        <v>0</v>
      </c>
      <c r="K237" s="149"/>
      <c r="L237" s="32"/>
      <c r="M237" s="150" t="s">
        <v>1</v>
      </c>
      <c r="N237" s="151" t="s">
        <v>41</v>
      </c>
      <c r="P237" s="152">
        <f>O237*H237</f>
        <v>0</v>
      </c>
      <c r="Q237" s="152">
        <v>0</v>
      </c>
      <c r="R237" s="152">
        <f>Q237*H237</f>
        <v>0</v>
      </c>
      <c r="S237" s="152">
        <v>0</v>
      </c>
      <c r="T237" s="153">
        <f>S237*H237</f>
        <v>0</v>
      </c>
      <c r="AR237" s="154" t="s">
        <v>183</v>
      </c>
      <c r="AT237" s="154" t="s">
        <v>179</v>
      </c>
      <c r="AU237" s="154" t="s">
        <v>83</v>
      </c>
      <c r="AY237" s="17" t="s">
        <v>177</v>
      </c>
      <c r="BE237" s="155">
        <f>IF(N237="základná",J237,0)</f>
        <v>0</v>
      </c>
      <c r="BF237" s="155">
        <f>IF(N237="znížená",J237,0)</f>
        <v>0</v>
      </c>
      <c r="BG237" s="155">
        <f>IF(N237="zákl. prenesená",J237,0)</f>
        <v>0</v>
      </c>
      <c r="BH237" s="155">
        <f>IF(N237="zníž. prenesená",J237,0)</f>
        <v>0</v>
      </c>
      <c r="BI237" s="155">
        <f>IF(N237="nulová",J237,0)</f>
        <v>0</v>
      </c>
      <c r="BJ237" s="17" t="s">
        <v>118</v>
      </c>
      <c r="BK237" s="155">
        <f>ROUND(I237*H237,2)</f>
        <v>0</v>
      </c>
      <c r="BL237" s="17" t="s">
        <v>183</v>
      </c>
      <c r="BM237" s="154" t="s">
        <v>802</v>
      </c>
    </row>
    <row r="238" spans="2:65" s="1" customFormat="1" ht="24">
      <c r="B238" s="32"/>
      <c r="D238" s="157" t="s">
        <v>227</v>
      </c>
      <c r="F238" s="164" t="s">
        <v>2165</v>
      </c>
      <c r="I238" s="165"/>
      <c r="L238" s="32"/>
      <c r="M238" s="166"/>
      <c r="T238" s="59"/>
      <c r="AT238" s="17" t="s">
        <v>227</v>
      </c>
      <c r="AU238" s="17" t="s">
        <v>83</v>
      </c>
    </row>
    <row r="239" spans="2:65" s="11" customFormat="1" ht="26" customHeight="1">
      <c r="B239" s="130"/>
      <c r="D239" s="131" t="s">
        <v>74</v>
      </c>
      <c r="E239" s="132" t="s">
        <v>1243</v>
      </c>
      <c r="F239" s="132" t="s">
        <v>1954</v>
      </c>
      <c r="I239" s="133"/>
      <c r="J239" s="120">
        <f>BK239</f>
        <v>0</v>
      </c>
      <c r="L239" s="130"/>
      <c r="M239" s="134"/>
      <c r="P239" s="135">
        <f>SUM(P240:P252)</f>
        <v>0</v>
      </c>
      <c r="R239" s="135">
        <f>SUM(R240:R252)</f>
        <v>0</v>
      </c>
      <c r="T239" s="136">
        <f>SUM(T240:T252)</f>
        <v>0</v>
      </c>
      <c r="AR239" s="131" t="s">
        <v>83</v>
      </c>
      <c r="AT239" s="137" t="s">
        <v>74</v>
      </c>
      <c r="AU239" s="137" t="s">
        <v>75</v>
      </c>
      <c r="AY239" s="131" t="s">
        <v>177</v>
      </c>
      <c r="BK239" s="138">
        <f>SUM(BK240:BK252)</f>
        <v>0</v>
      </c>
    </row>
    <row r="240" spans="2:65" s="1" customFormat="1" ht="16.5" customHeight="1">
      <c r="B240" s="141"/>
      <c r="C240" s="142" t="s">
        <v>508</v>
      </c>
      <c r="D240" s="142" t="s">
        <v>179</v>
      </c>
      <c r="E240" s="143" t="s">
        <v>2166</v>
      </c>
      <c r="F240" s="144" t="s">
        <v>2167</v>
      </c>
      <c r="G240" s="145" t="s">
        <v>1887</v>
      </c>
      <c r="H240" s="146">
        <v>200</v>
      </c>
      <c r="I240" s="147"/>
      <c r="J240" s="148">
        <f t="shared" ref="J240:J252" si="0">ROUND(I240*H240,2)</f>
        <v>0</v>
      </c>
      <c r="K240" s="149"/>
      <c r="L240" s="32"/>
      <c r="M240" s="150" t="s">
        <v>1</v>
      </c>
      <c r="N240" s="151" t="s">
        <v>41</v>
      </c>
      <c r="P240" s="152">
        <f t="shared" ref="P240:P252" si="1">O240*H240</f>
        <v>0</v>
      </c>
      <c r="Q240" s="152">
        <v>0</v>
      </c>
      <c r="R240" s="152">
        <f t="shared" ref="R240:R252" si="2">Q240*H240</f>
        <v>0</v>
      </c>
      <c r="S240" s="152">
        <v>0</v>
      </c>
      <c r="T240" s="153">
        <f t="shared" ref="T240:T252" si="3">S240*H240</f>
        <v>0</v>
      </c>
      <c r="AR240" s="154" t="s">
        <v>183</v>
      </c>
      <c r="AT240" s="154" t="s">
        <v>179</v>
      </c>
      <c r="AU240" s="154" t="s">
        <v>83</v>
      </c>
      <c r="AY240" s="17" t="s">
        <v>177</v>
      </c>
      <c r="BE240" s="155">
        <f t="shared" ref="BE240:BE252" si="4">IF(N240="základná",J240,0)</f>
        <v>0</v>
      </c>
      <c r="BF240" s="155">
        <f t="shared" ref="BF240:BF252" si="5">IF(N240="znížená",J240,0)</f>
        <v>0</v>
      </c>
      <c r="BG240" s="155">
        <f t="shared" ref="BG240:BG252" si="6">IF(N240="zákl. prenesená",J240,0)</f>
        <v>0</v>
      </c>
      <c r="BH240" s="155">
        <f t="shared" ref="BH240:BH252" si="7">IF(N240="zníž. prenesená",J240,0)</f>
        <v>0</v>
      </c>
      <c r="BI240" s="155">
        <f t="shared" ref="BI240:BI252" si="8">IF(N240="nulová",J240,0)</f>
        <v>0</v>
      </c>
      <c r="BJ240" s="17" t="s">
        <v>118</v>
      </c>
      <c r="BK240" s="155">
        <f t="shared" ref="BK240:BK252" si="9">ROUND(I240*H240,2)</f>
        <v>0</v>
      </c>
      <c r="BL240" s="17" t="s">
        <v>183</v>
      </c>
      <c r="BM240" s="154" t="s">
        <v>806</v>
      </c>
    </row>
    <row r="241" spans="2:65" s="1" customFormat="1" ht="16.5" customHeight="1">
      <c r="B241" s="141"/>
      <c r="C241" s="142" t="s">
        <v>512</v>
      </c>
      <c r="D241" s="142" t="s">
        <v>179</v>
      </c>
      <c r="E241" s="143" t="s">
        <v>2168</v>
      </c>
      <c r="F241" s="144" t="s">
        <v>2169</v>
      </c>
      <c r="G241" s="145" t="s">
        <v>329</v>
      </c>
      <c r="H241" s="146">
        <v>112</v>
      </c>
      <c r="I241" s="147"/>
      <c r="J241" s="148">
        <f t="shared" si="0"/>
        <v>0</v>
      </c>
      <c r="K241" s="149"/>
      <c r="L241" s="32"/>
      <c r="M241" s="150" t="s">
        <v>1</v>
      </c>
      <c r="N241" s="151" t="s">
        <v>41</v>
      </c>
      <c r="P241" s="152">
        <f t="shared" si="1"/>
        <v>0</v>
      </c>
      <c r="Q241" s="152">
        <v>0</v>
      </c>
      <c r="R241" s="152">
        <f t="shared" si="2"/>
        <v>0</v>
      </c>
      <c r="S241" s="152">
        <v>0</v>
      </c>
      <c r="T241" s="153">
        <f t="shared" si="3"/>
        <v>0</v>
      </c>
      <c r="AR241" s="154" t="s">
        <v>183</v>
      </c>
      <c r="AT241" s="154" t="s">
        <v>179</v>
      </c>
      <c r="AU241" s="154" t="s">
        <v>83</v>
      </c>
      <c r="AY241" s="17" t="s">
        <v>177</v>
      </c>
      <c r="BE241" s="155">
        <f t="shared" si="4"/>
        <v>0</v>
      </c>
      <c r="BF241" s="155">
        <f t="shared" si="5"/>
        <v>0</v>
      </c>
      <c r="BG241" s="155">
        <f t="shared" si="6"/>
        <v>0</v>
      </c>
      <c r="BH241" s="155">
        <f t="shared" si="7"/>
        <v>0</v>
      </c>
      <c r="BI241" s="155">
        <f t="shared" si="8"/>
        <v>0</v>
      </c>
      <c r="BJ241" s="17" t="s">
        <v>118</v>
      </c>
      <c r="BK241" s="155">
        <f t="shared" si="9"/>
        <v>0</v>
      </c>
      <c r="BL241" s="17" t="s">
        <v>183</v>
      </c>
      <c r="BM241" s="154" t="s">
        <v>819</v>
      </c>
    </row>
    <row r="242" spans="2:65" s="1" customFormat="1" ht="16.5" customHeight="1">
      <c r="B242" s="141"/>
      <c r="C242" s="142" t="s">
        <v>518</v>
      </c>
      <c r="D242" s="142" t="s">
        <v>179</v>
      </c>
      <c r="E242" s="143" t="s">
        <v>2170</v>
      </c>
      <c r="F242" s="144" t="s">
        <v>2171</v>
      </c>
      <c r="G242" s="145" t="s">
        <v>329</v>
      </c>
      <c r="H242" s="146">
        <v>1</v>
      </c>
      <c r="I242" s="147"/>
      <c r="J242" s="148">
        <f t="shared" si="0"/>
        <v>0</v>
      </c>
      <c r="K242" s="149"/>
      <c r="L242" s="32"/>
      <c r="M242" s="150" t="s">
        <v>1</v>
      </c>
      <c r="N242" s="151" t="s">
        <v>41</v>
      </c>
      <c r="P242" s="152">
        <f t="shared" si="1"/>
        <v>0</v>
      </c>
      <c r="Q242" s="152">
        <v>0</v>
      </c>
      <c r="R242" s="152">
        <f t="shared" si="2"/>
        <v>0</v>
      </c>
      <c r="S242" s="152">
        <v>0</v>
      </c>
      <c r="T242" s="153">
        <f t="shared" si="3"/>
        <v>0</v>
      </c>
      <c r="AR242" s="154" t="s">
        <v>183</v>
      </c>
      <c r="AT242" s="154" t="s">
        <v>179</v>
      </c>
      <c r="AU242" s="154" t="s">
        <v>83</v>
      </c>
      <c r="AY242" s="17" t="s">
        <v>177</v>
      </c>
      <c r="BE242" s="155">
        <f t="shared" si="4"/>
        <v>0</v>
      </c>
      <c r="BF242" s="155">
        <f t="shared" si="5"/>
        <v>0</v>
      </c>
      <c r="BG242" s="155">
        <f t="shared" si="6"/>
        <v>0</v>
      </c>
      <c r="BH242" s="155">
        <f t="shared" si="7"/>
        <v>0</v>
      </c>
      <c r="BI242" s="155">
        <f t="shared" si="8"/>
        <v>0</v>
      </c>
      <c r="BJ242" s="17" t="s">
        <v>118</v>
      </c>
      <c r="BK242" s="155">
        <f t="shared" si="9"/>
        <v>0</v>
      </c>
      <c r="BL242" s="17" t="s">
        <v>183</v>
      </c>
      <c r="BM242" s="154" t="s">
        <v>829</v>
      </c>
    </row>
    <row r="243" spans="2:65" s="1" customFormat="1" ht="16.5" customHeight="1">
      <c r="B243" s="141"/>
      <c r="C243" s="142" t="s">
        <v>522</v>
      </c>
      <c r="D243" s="142" t="s">
        <v>179</v>
      </c>
      <c r="E243" s="143" t="s">
        <v>2172</v>
      </c>
      <c r="F243" s="144" t="s">
        <v>1972</v>
      </c>
      <c r="G243" s="145" t="s">
        <v>1887</v>
      </c>
      <c r="H243" s="146">
        <v>140</v>
      </c>
      <c r="I243" s="147"/>
      <c r="J243" s="148">
        <f t="shared" si="0"/>
        <v>0</v>
      </c>
      <c r="K243" s="149"/>
      <c r="L243" s="32"/>
      <c r="M243" s="150" t="s">
        <v>1</v>
      </c>
      <c r="N243" s="151" t="s">
        <v>41</v>
      </c>
      <c r="P243" s="152">
        <f t="shared" si="1"/>
        <v>0</v>
      </c>
      <c r="Q243" s="152">
        <v>0</v>
      </c>
      <c r="R243" s="152">
        <f t="shared" si="2"/>
        <v>0</v>
      </c>
      <c r="S243" s="152">
        <v>0</v>
      </c>
      <c r="T243" s="153">
        <f t="shared" si="3"/>
        <v>0</v>
      </c>
      <c r="AR243" s="154" t="s">
        <v>183</v>
      </c>
      <c r="AT243" s="154" t="s">
        <v>179</v>
      </c>
      <c r="AU243" s="154" t="s">
        <v>83</v>
      </c>
      <c r="AY243" s="17" t="s">
        <v>177</v>
      </c>
      <c r="BE243" s="155">
        <f t="shared" si="4"/>
        <v>0</v>
      </c>
      <c r="BF243" s="155">
        <f t="shared" si="5"/>
        <v>0</v>
      </c>
      <c r="BG243" s="155">
        <f t="shared" si="6"/>
        <v>0</v>
      </c>
      <c r="BH243" s="155">
        <f t="shared" si="7"/>
        <v>0</v>
      </c>
      <c r="BI243" s="155">
        <f t="shared" si="8"/>
        <v>0</v>
      </c>
      <c r="BJ243" s="17" t="s">
        <v>118</v>
      </c>
      <c r="BK243" s="155">
        <f t="shared" si="9"/>
        <v>0</v>
      </c>
      <c r="BL243" s="17" t="s">
        <v>183</v>
      </c>
      <c r="BM243" s="154" t="s">
        <v>839</v>
      </c>
    </row>
    <row r="244" spans="2:65" s="1" customFormat="1" ht="24.25" customHeight="1">
      <c r="B244" s="141"/>
      <c r="C244" s="142" t="s">
        <v>526</v>
      </c>
      <c r="D244" s="142" t="s">
        <v>179</v>
      </c>
      <c r="E244" s="143" t="s">
        <v>2173</v>
      </c>
      <c r="F244" s="144" t="s">
        <v>1974</v>
      </c>
      <c r="G244" s="145" t="s">
        <v>1887</v>
      </c>
      <c r="H244" s="146">
        <v>140</v>
      </c>
      <c r="I244" s="147"/>
      <c r="J244" s="148">
        <f t="shared" si="0"/>
        <v>0</v>
      </c>
      <c r="K244" s="149"/>
      <c r="L244" s="32"/>
      <c r="M244" s="150" t="s">
        <v>1</v>
      </c>
      <c r="N244" s="151" t="s">
        <v>41</v>
      </c>
      <c r="P244" s="152">
        <f t="shared" si="1"/>
        <v>0</v>
      </c>
      <c r="Q244" s="152">
        <v>0</v>
      </c>
      <c r="R244" s="152">
        <f t="shared" si="2"/>
        <v>0</v>
      </c>
      <c r="S244" s="152">
        <v>0</v>
      </c>
      <c r="T244" s="153">
        <f t="shared" si="3"/>
        <v>0</v>
      </c>
      <c r="AR244" s="154" t="s">
        <v>183</v>
      </c>
      <c r="AT244" s="154" t="s">
        <v>179</v>
      </c>
      <c r="AU244" s="154" t="s">
        <v>83</v>
      </c>
      <c r="AY244" s="17" t="s">
        <v>177</v>
      </c>
      <c r="BE244" s="155">
        <f t="shared" si="4"/>
        <v>0</v>
      </c>
      <c r="BF244" s="155">
        <f t="shared" si="5"/>
        <v>0</v>
      </c>
      <c r="BG244" s="155">
        <f t="shared" si="6"/>
        <v>0</v>
      </c>
      <c r="BH244" s="155">
        <f t="shared" si="7"/>
        <v>0</v>
      </c>
      <c r="BI244" s="155">
        <f t="shared" si="8"/>
        <v>0</v>
      </c>
      <c r="BJ244" s="17" t="s">
        <v>118</v>
      </c>
      <c r="BK244" s="155">
        <f t="shared" si="9"/>
        <v>0</v>
      </c>
      <c r="BL244" s="17" t="s">
        <v>183</v>
      </c>
      <c r="BM244" s="154" t="s">
        <v>849</v>
      </c>
    </row>
    <row r="245" spans="2:65" s="1" customFormat="1" ht="16.5" customHeight="1">
      <c r="B245" s="141"/>
      <c r="C245" s="142" t="s">
        <v>538</v>
      </c>
      <c r="D245" s="142" t="s">
        <v>179</v>
      </c>
      <c r="E245" s="143" t="s">
        <v>2174</v>
      </c>
      <c r="F245" s="144" t="s">
        <v>1976</v>
      </c>
      <c r="G245" s="145" t="s">
        <v>1887</v>
      </c>
      <c r="H245" s="146">
        <v>50</v>
      </c>
      <c r="I245" s="147"/>
      <c r="J245" s="148">
        <f t="shared" si="0"/>
        <v>0</v>
      </c>
      <c r="K245" s="149"/>
      <c r="L245" s="32"/>
      <c r="M245" s="150" t="s">
        <v>1</v>
      </c>
      <c r="N245" s="151" t="s">
        <v>41</v>
      </c>
      <c r="P245" s="152">
        <f t="shared" si="1"/>
        <v>0</v>
      </c>
      <c r="Q245" s="152">
        <v>0</v>
      </c>
      <c r="R245" s="152">
        <f t="shared" si="2"/>
        <v>0</v>
      </c>
      <c r="S245" s="152">
        <v>0</v>
      </c>
      <c r="T245" s="153">
        <f t="shared" si="3"/>
        <v>0</v>
      </c>
      <c r="AR245" s="154" t="s">
        <v>183</v>
      </c>
      <c r="AT245" s="154" t="s">
        <v>179</v>
      </c>
      <c r="AU245" s="154" t="s">
        <v>83</v>
      </c>
      <c r="AY245" s="17" t="s">
        <v>177</v>
      </c>
      <c r="BE245" s="155">
        <f t="shared" si="4"/>
        <v>0</v>
      </c>
      <c r="BF245" s="155">
        <f t="shared" si="5"/>
        <v>0</v>
      </c>
      <c r="BG245" s="155">
        <f t="shared" si="6"/>
        <v>0</v>
      </c>
      <c r="BH245" s="155">
        <f t="shared" si="7"/>
        <v>0</v>
      </c>
      <c r="BI245" s="155">
        <f t="shared" si="8"/>
        <v>0</v>
      </c>
      <c r="BJ245" s="17" t="s">
        <v>118</v>
      </c>
      <c r="BK245" s="155">
        <f t="shared" si="9"/>
        <v>0</v>
      </c>
      <c r="BL245" s="17" t="s">
        <v>183</v>
      </c>
      <c r="BM245" s="154" t="s">
        <v>858</v>
      </c>
    </row>
    <row r="246" spans="2:65" s="1" customFormat="1" ht="16.5" customHeight="1">
      <c r="B246" s="141"/>
      <c r="C246" s="142" t="s">
        <v>543</v>
      </c>
      <c r="D246" s="142" t="s">
        <v>179</v>
      </c>
      <c r="E246" s="143" t="s">
        <v>2175</v>
      </c>
      <c r="F246" s="144" t="s">
        <v>1978</v>
      </c>
      <c r="G246" s="145" t="s">
        <v>1887</v>
      </c>
      <c r="H246" s="146">
        <v>140</v>
      </c>
      <c r="I246" s="147"/>
      <c r="J246" s="148">
        <f t="shared" si="0"/>
        <v>0</v>
      </c>
      <c r="K246" s="149"/>
      <c r="L246" s="32"/>
      <c r="M246" s="150" t="s">
        <v>1</v>
      </c>
      <c r="N246" s="151" t="s">
        <v>41</v>
      </c>
      <c r="P246" s="152">
        <f t="shared" si="1"/>
        <v>0</v>
      </c>
      <c r="Q246" s="152">
        <v>0</v>
      </c>
      <c r="R246" s="152">
        <f t="shared" si="2"/>
        <v>0</v>
      </c>
      <c r="S246" s="152">
        <v>0</v>
      </c>
      <c r="T246" s="153">
        <f t="shared" si="3"/>
        <v>0</v>
      </c>
      <c r="AR246" s="154" t="s">
        <v>183</v>
      </c>
      <c r="AT246" s="154" t="s">
        <v>179</v>
      </c>
      <c r="AU246" s="154" t="s">
        <v>83</v>
      </c>
      <c r="AY246" s="17" t="s">
        <v>177</v>
      </c>
      <c r="BE246" s="155">
        <f t="shared" si="4"/>
        <v>0</v>
      </c>
      <c r="BF246" s="155">
        <f t="shared" si="5"/>
        <v>0</v>
      </c>
      <c r="BG246" s="155">
        <f t="shared" si="6"/>
        <v>0</v>
      </c>
      <c r="BH246" s="155">
        <f t="shared" si="7"/>
        <v>0</v>
      </c>
      <c r="BI246" s="155">
        <f t="shared" si="8"/>
        <v>0</v>
      </c>
      <c r="BJ246" s="17" t="s">
        <v>118</v>
      </c>
      <c r="BK246" s="155">
        <f t="shared" si="9"/>
        <v>0</v>
      </c>
      <c r="BL246" s="17" t="s">
        <v>183</v>
      </c>
      <c r="BM246" s="154" t="s">
        <v>867</v>
      </c>
    </row>
    <row r="247" spans="2:65" s="1" customFormat="1" ht="16.5" customHeight="1">
      <c r="B247" s="141"/>
      <c r="C247" s="142" t="s">
        <v>547</v>
      </c>
      <c r="D247" s="142" t="s">
        <v>179</v>
      </c>
      <c r="E247" s="143" t="s">
        <v>2176</v>
      </c>
      <c r="F247" s="144" t="s">
        <v>1980</v>
      </c>
      <c r="G247" s="145" t="s">
        <v>1887</v>
      </c>
      <c r="H247" s="146">
        <v>140</v>
      </c>
      <c r="I247" s="147"/>
      <c r="J247" s="148">
        <f t="shared" si="0"/>
        <v>0</v>
      </c>
      <c r="K247" s="149"/>
      <c r="L247" s="32"/>
      <c r="M247" s="150" t="s">
        <v>1</v>
      </c>
      <c r="N247" s="151" t="s">
        <v>41</v>
      </c>
      <c r="P247" s="152">
        <f t="shared" si="1"/>
        <v>0</v>
      </c>
      <c r="Q247" s="152">
        <v>0</v>
      </c>
      <c r="R247" s="152">
        <f t="shared" si="2"/>
        <v>0</v>
      </c>
      <c r="S247" s="152">
        <v>0</v>
      </c>
      <c r="T247" s="153">
        <f t="shared" si="3"/>
        <v>0</v>
      </c>
      <c r="AR247" s="154" t="s">
        <v>183</v>
      </c>
      <c r="AT247" s="154" t="s">
        <v>179</v>
      </c>
      <c r="AU247" s="154" t="s">
        <v>83</v>
      </c>
      <c r="AY247" s="17" t="s">
        <v>177</v>
      </c>
      <c r="BE247" s="155">
        <f t="shared" si="4"/>
        <v>0</v>
      </c>
      <c r="BF247" s="155">
        <f t="shared" si="5"/>
        <v>0</v>
      </c>
      <c r="BG247" s="155">
        <f t="shared" si="6"/>
        <v>0</v>
      </c>
      <c r="BH247" s="155">
        <f t="shared" si="7"/>
        <v>0</v>
      </c>
      <c r="BI247" s="155">
        <f t="shared" si="8"/>
        <v>0</v>
      </c>
      <c r="BJ247" s="17" t="s">
        <v>118</v>
      </c>
      <c r="BK247" s="155">
        <f t="shared" si="9"/>
        <v>0</v>
      </c>
      <c r="BL247" s="17" t="s">
        <v>183</v>
      </c>
      <c r="BM247" s="154" t="s">
        <v>874</v>
      </c>
    </row>
    <row r="248" spans="2:65" s="1" customFormat="1" ht="16.5" customHeight="1">
      <c r="B248" s="141"/>
      <c r="C248" s="142" t="s">
        <v>555</v>
      </c>
      <c r="D248" s="142" t="s">
        <v>179</v>
      </c>
      <c r="E248" s="143" t="s">
        <v>2177</v>
      </c>
      <c r="F248" s="144" t="s">
        <v>1982</v>
      </c>
      <c r="G248" s="145" t="s">
        <v>1887</v>
      </c>
      <c r="H248" s="146">
        <v>140</v>
      </c>
      <c r="I248" s="147"/>
      <c r="J248" s="148">
        <f t="shared" si="0"/>
        <v>0</v>
      </c>
      <c r="K248" s="149"/>
      <c r="L248" s="32"/>
      <c r="M248" s="150" t="s">
        <v>1</v>
      </c>
      <c r="N248" s="151" t="s">
        <v>41</v>
      </c>
      <c r="P248" s="152">
        <f t="shared" si="1"/>
        <v>0</v>
      </c>
      <c r="Q248" s="152">
        <v>0</v>
      </c>
      <c r="R248" s="152">
        <f t="shared" si="2"/>
        <v>0</v>
      </c>
      <c r="S248" s="152">
        <v>0</v>
      </c>
      <c r="T248" s="153">
        <f t="shared" si="3"/>
        <v>0</v>
      </c>
      <c r="AR248" s="154" t="s">
        <v>183</v>
      </c>
      <c r="AT248" s="154" t="s">
        <v>179</v>
      </c>
      <c r="AU248" s="154" t="s">
        <v>83</v>
      </c>
      <c r="AY248" s="17" t="s">
        <v>177</v>
      </c>
      <c r="BE248" s="155">
        <f t="shared" si="4"/>
        <v>0</v>
      </c>
      <c r="BF248" s="155">
        <f t="shared" si="5"/>
        <v>0</v>
      </c>
      <c r="BG248" s="155">
        <f t="shared" si="6"/>
        <v>0</v>
      </c>
      <c r="BH248" s="155">
        <f t="shared" si="7"/>
        <v>0</v>
      </c>
      <c r="BI248" s="155">
        <f t="shared" si="8"/>
        <v>0</v>
      </c>
      <c r="BJ248" s="17" t="s">
        <v>118</v>
      </c>
      <c r="BK248" s="155">
        <f t="shared" si="9"/>
        <v>0</v>
      </c>
      <c r="BL248" s="17" t="s">
        <v>183</v>
      </c>
      <c r="BM248" s="154" t="s">
        <v>884</v>
      </c>
    </row>
    <row r="249" spans="2:65" s="1" customFormat="1" ht="16.5" customHeight="1">
      <c r="B249" s="141"/>
      <c r="C249" s="142" t="s">
        <v>559</v>
      </c>
      <c r="D249" s="142" t="s">
        <v>179</v>
      </c>
      <c r="E249" s="143" t="s">
        <v>2178</v>
      </c>
      <c r="F249" s="144" t="s">
        <v>1984</v>
      </c>
      <c r="G249" s="145" t="s">
        <v>1887</v>
      </c>
      <c r="H249" s="146">
        <v>140</v>
      </c>
      <c r="I249" s="147"/>
      <c r="J249" s="148">
        <f t="shared" si="0"/>
        <v>0</v>
      </c>
      <c r="K249" s="149"/>
      <c r="L249" s="32"/>
      <c r="M249" s="150" t="s">
        <v>1</v>
      </c>
      <c r="N249" s="151" t="s">
        <v>41</v>
      </c>
      <c r="P249" s="152">
        <f t="shared" si="1"/>
        <v>0</v>
      </c>
      <c r="Q249" s="152">
        <v>0</v>
      </c>
      <c r="R249" s="152">
        <f t="shared" si="2"/>
        <v>0</v>
      </c>
      <c r="S249" s="152">
        <v>0</v>
      </c>
      <c r="T249" s="153">
        <f t="shared" si="3"/>
        <v>0</v>
      </c>
      <c r="AR249" s="154" t="s">
        <v>183</v>
      </c>
      <c r="AT249" s="154" t="s">
        <v>179</v>
      </c>
      <c r="AU249" s="154" t="s">
        <v>83</v>
      </c>
      <c r="AY249" s="17" t="s">
        <v>177</v>
      </c>
      <c r="BE249" s="155">
        <f t="shared" si="4"/>
        <v>0</v>
      </c>
      <c r="BF249" s="155">
        <f t="shared" si="5"/>
        <v>0</v>
      </c>
      <c r="BG249" s="155">
        <f t="shared" si="6"/>
        <v>0</v>
      </c>
      <c r="BH249" s="155">
        <f t="shared" si="7"/>
        <v>0</v>
      </c>
      <c r="BI249" s="155">
        <f t="shared" si="8"/>
        <v>0</v>
      </c>
      <c r="BJ249" s="17" t="s">
        <v>118</v>
      </c>
      <c r="BK249" s="155">
        <f t="shared" si="9"/>
        <v>0</v>
      </c>
      <c r="BL249" s="17" t="s">
        <v>183</v>
      </c>
      <c r="BM249" s="154" t="s">
        <v>890</v>
      </c>
    </row>
    <row r="250" spans="2:65" s="1" customFormat="1" ht="16.5" customHeight="1">
      <c r="B250" s="141"/>
      <c r="C250" s="142" t="s">
        <v>563</v>
      </c>
      <c r="D250" s="142" t="s">
        <v>179</v>
      </c>
      <c r="E250" s="143" t="s">
        <v>2179</v>
      </c>
      <c r="F250" s="144" t="s">
        <v>2180</v>
      </c>
      <c r="G250" s="145" t="s">
        <v>329</v>
      </c>
      <c r="H250" s="146">
        <v>1</v>
      </c>
      <c r="I250" s="147"/>
      <c r="J250" s="148">
        <f t="shared" si="0"/>
        <v>0</v>
      </c>
      <c r="K250" s="149"/>
      <c r="L250" s="32"/>
      <c r="M250" s="150" t="s">
        <v>1</v>
      </c>
      <c r="N250" s="151" t="s">
        <v>41</v>
      </c>
      <c r="P250" s="152">
        <f t="shared" si="1"/>
        <v>0</v>
      </c>
      <c r="Q250" s="152">
        <v>0</v>
      </c>
      <c r="R250" s="152">
        <f t="shared" si="2"/>
        <v>0</v>
      </c>
      <c r="S250" s="152">
        <v>0</v>
      </c>
      <c r="T250" s="153">
        <f t="shared" si="3"/>
        <v>0</v>
      </c>
      <c r="AR250" s="154" t="s">
        <v>183</v>
      </c>
      <c r="AT250" s="154" t="s">
        <v>179</v>
      </c>
      <c r="AU250" s="154" t="s">
        <v>83</v>
      </c>
      <c r="AY250" s="17" t="s">
        <v>177</v>
      </c>
      <c r="BE250" s="155">
        <f t="shared" si="4"/>
        <v>0</v>
      </c>
      <c r="BF250" s="155">
        <f t="shared" si="5"/>
        <v>0</v>
      </c>
      <c r="BG250" s="155">
        <f t="shared" si="6"/>
        <v>0</v>
      </c>
      <c r="BH250" s="155">
        <f t="shared" si="7"/>
        <v>0</v>
      </c>
      <c r="BI250" s="155">
        <f t="shared" si="8"/>
        <v>0</v>
      </c>
      <c r="BJ250" s="17" t="s">
        <v>118</v>
      </c>
      <c r="BK250" s="155">
        <f t="shared" si="9"/>
        <v>0</v>
      </c>
      <c r="BL250" s="17" t="s">
        <v>183</v>
      </c>
      <c r="BM250" s="154" t="s">
        <v>2181</v>
      </c>
    </row>
    <row r="251" spans="2:65" s="1" customFormat="1" ht="16.5" customHeight="1">
      <c r="B251" s="141"/>
      <c r="C251" s="142" t="s">
        <v>567</v>
      </c>
      <c r="D251" s="142" t="s">
        <v>179</v>
      </c>
      <c r="E251" s="143" t="s">
        <v>2182</v>
      </c>
      <c r="F251" s="144" t="s">
        <v>1996</v>
      </c>
      <c r="G251" s="145" t="s">
        <v>329</v>
      </c>
      <c r="H251" s="146">
        <v>1</v>
      </c>
      <c r="I251" s="147"/>
      <c r="J251" s="148">
        <f t="shared" si="0"/>
        <v>0</v>
      </c>
      <c r="K251" s="149"/>
      <c r="L251" s="32"/>
      <c r="M251" s="150" t="s">
        <v>1</v>
      </c>
      <c r="N251" s="151" t="s">
        <v>41</v>
      </c>
      <c r="P251" s="152">
        <f t="shared" si="1"/>
        <v>0</v>
      </c>
      <c r="Q251" s="152">
        <v>0</v>
      </c>
      <c r="R251" s="152">
        <f t="shared" si="2"/>
        <v>0</v>
      </c>
      <c r="S251" s="152">
        <v>0</v>
      </c>
      <c r="T251" s="153">
        <f t="shared" si="3"/>
        <v>0</v>
      </c>
      <c r="AR251" s="154" t="s">
        <v>183</v>
      </c>
      <c r="AT251" s="154" t="s">
        <v>179</v>
      </c>
      <c r="AU251" s="154" t="s">
        <v>83</v>
      </c>
      <c r="AY251" s="17" t="s">
        <v>177</v>
      </c>
      <c r="BE251" s="155">
        <f t="shared" si="4"/>
        <v>0</v>
      </c>
      <c r="BF251" s="155">
        <f t="shared" si="5"/>
        <v>0</v>
      </c>
      <c r="BG251" s="155">
        <f t="shared" si="6"/>
        <v>0</v>
      </c>
      <c r="BH251" s="155">
        <f t="shared" si="7"/>
        <v>0</v>
      </c>
      <c r="BI251" s="155">
        <f t="shared" si="8"/>
        <v>0</v>
      </c>
      <c r="BJ251" s="17" t="s">
        <v>118</v>
      </c>
      <c r="BK251" s="155">
        <f t="shared" si="9"/>
        <v>0</v>
      </c>
      <c r="BL251" s="17" t="s">
        <v>183</v>
      </c>
      <c r="BM251" s="154" t="s">
        <v>2183</v>
      </c>
    </row>
    <row r="252" spans="2:65" s="1" customFormat="1" ht="16.5" customHeight="1">
      <c r="B252" s="141"/>
      <c r="C252" s="142" t="s">
        <v>572</v>
      </c>
      <c r="D252" s="142" t="s">
        <v>179</v>
      </c>
      <c r="E252" s="143" t="s">
        <v>2184</v>
      </c>
      <c r="F252" s="144" t="s">
        <v>2185</v>
      </c>
      <c r="G252" s="145" t="s">
        <v>329</v>
      </c>
      <c r="H252" s="146">
        <v>1</v>
      </c>
      <c r="I252" s="147"/>
      <c r="J252" s="148">
        <f t="shared" si="0"/>
        <v>0</v>
      </c>
      <c r="K252" s="149"/>
      <c r="L252" s="32"/>
      <c r="M252" s="150" t="s">
        <v>1</v>
      </c>
      <c r="N252" s="151" t="s">
        <v>41</v>
      </c>
      <c r="P252" s="152">
        <f t="shared" si="1"/>
        <v>0</v>
      </c>
      <c r="Q252" s="152">
        <v>0</v>
      </c>
      <c r="R252" s="152">
        <f t="shared" si="2"/>
        <v>0</v>
      </c>
      <c r="S252" s="152">
        <v>0</v>
      </c>
      <c r="T252" s="153">
        <f t="shared" si="3"/>
        <v>0</v>
      </c>
      <c r="AR252" s="154" t="s">
        <v>183</v>
      </c>
      <c r="AT252" s="154" t="s">
        <v>179</v>
      </c>
      <c r="AU252" s="154" t="s">
        <v>83</v>
      </c>
      <c r="AY252" s="17" t="s">
        <v>177</v>
      </c>
      <c r="BE252" s="155">
        <f t="shared" si="4"/>
        <v>0</v>
      </c>
      <c r="BF252" s="155">
        <f t="shared" si="5"/>
        <v>0</v>
      </c>
      <c r="BG252" s="155">
        <f t="shared" si="6"/>
        <v>0</v>
      </c>
      <c r="BH252" s="155">
        <f t="shared" si="7"/>
        <v>0</v>
      </c>
      <c r="BI252" s="155">
        <f t="shared" si="8"/>
        <v>0</v>
      </c>
      <c r="BJ252" s="17" t="s">
        <v>118</v>
      </c>
      <c r="BK252" s="155">
        <f t="shared" si="9"/>
        <v>0</v>
      </c>
      <c r="BL252" s="17" t="s">
        <v>183</v>
      </c>
      <c r="BM252" s="154" t="s">
        <v>2186</v>
      </c>
    </row>
    <row r="253" spans="2:65" s="1" customFormat="1" ht="50" customHeight="1">
      <c r="B253" s="32"/>
      <c r="E253" s="132" t="s">
        <v>1274</v>
      </c>
      <c r="F253" s="132" t="s">
        <v>1275</v>
      </c>
      <c r="J253" s="120">
        <f t="shared" ref="J253:J258" si="10">BK253</f>
        <v>0</v>
      </c>
      <c r="L253" s="32"/>
      <c r="M253" s="166"/>
      <c r="T253" s="59"/>
      <c r="AT253" s="17" t="s">
        <v>74</v>
      </c>
      <c r="AU253" s="17" t="s">
        <v>75</v>
      </c>
      <c r="AY253" s="17" t="s">
        <v>1276</v>
      </c>
      <c r="BK253" s="155">
        <f>SUM(BK254:BK258)</f>
        <v>0</v>
      </c>
    </row>
    <row r="254" spans="2:65" s="1" customFormat="1" ht="16.25" customHeight="1">
      <c r="B254" s="32"/>
      <c r="C254" s="198" t="s">
        <v>1</v>
      </c>
      <c r="D254" s="198" t="s">
        <v>179</v>
      </c>
      <c r="E254" s="199" t="s">
        <v>1</v>
      </c>
      <c r="F254" s="200" t="s">
        <v>1</v>
      </c>
      <c r="G254" s="201" t="s">
        <v>1</v>
      </c>
      <c r="H254" s="202"/>
      <c r="I254" s="202"/>
      <c r="J254" s="203">
        <f t="shared" si="10"/>
        <v>0</v>
      </c>
      <c r="K254" s="204"/>
      <c r="L254" s="32"/>
      <c r="M254" s="205" t="s">
        <v>1</v>
      </c>
      <c r="N254" s="206" t="s">
        <v>41</v>
      </c>
      <c r="T254" s="59"/>
      <c r="AT254" s="17" t="s">
        <v>1276</v>
      </c>
      <c r="AU254" s="17" t="s">
        <v>83</v>
      </c>
      <c r="AY254" s="17" t="s">
        <v>1276</v>
      </c>
      <c r="BE254" s="155">
        <f>IF(N254="základná",J254,0)</f>
        <v>0</v>
      </c>
      <c r="BF254" s="155">
        <f>IF(N254="znížená",J254,0)</f>
        <v>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7" t="s">
        <v>118</v>
      </c>
      <c r="BK254" s="155">
        <f>I254*H254</f>
        <v>0</v>
      </c>
    </row>
    <row r="255" spans="2:65" s="1" customFormat="1" ht="16.25" customHeight="1">
      <c r="B255" s="32"/>
      <c r="C255" s="198" t="s">
        <v>1</v>
      </c>
      <c r="D255" s="198" t="s">
        <v>179</v>
      </c>
      <c r="E255" s="199" t="s">
        <v>1</v>
      </c>
      <c r="F255" s="200" t="s">
        <v>1</v>
      </c>
      <c r="G255" s="201" t="s">
        <v>1</v>
      </c>
      <c r="H255" s="202"/>
      <c r="I255" s="202"/>
      <c r="J255" s="203">
        <f t="shared" si="10"/>
        <v>0</v>
      </c>
      <c r="K255" s="204"/>
      <c r="L255" s="32"/>
      <c r="M255" s="205" t="s">
        <v>1</v>
      </c>
      <c r="N255" s="206" t="s">
        <v>41</v>
      </c>
      <c r="T255" s="59"/>
      <c r="AT255" s="17" t="s">
        <v>1276</v>
      </c>
      <c r="AU255" s="17" t="s">
        <v>83</v>
      </c>
      <c r="AY255" s="17" t="s">
        <v>1276</v>
      </c>
      <c r="BE255" s="155">
        <f>IF(N255="základná",J255,0)</f>
        <v>0</v>
      </c>
      <c r="BF255" s="155">
        <f>IF(N255="znížená",J255,0)</f>
        <v>0</v>
      </c>
      <c r="BG255" s="155">
        <f>IF(N255="zákl. prenesená",J255,0)</f>
        <v>0</v>
      </c>
      <c r="BH255" s="155">
        <f>IF(N255="zníž. prenesená",J255,0)</f>
        <v>0</v>
      </c>
      <c r="BI255" s="155">
        <f>IF(N255="nulová",J255,0)</f>
        <v>0</v>
      </c>
      <c r="BJ255" s="17" t="s">
        <v>118</v>
      </c>
      <c r="BK255" s="155">
        <f>I255*H255</f>
        <v>0</v>
      </c>
    </row>
    <row r="256" spans="2:65" s="1" customFormat="1" ht="16.25" customHeight="1">
      <c r="B256" s="32"/>
      <c r="C256" s="198" t="s">
        <v>1</v>
      </c>
      <c r="D256" s="198" t="s">
        <v>179</v>
      </c>
      <c r="E256" s="199" t="s">
        <v>1</v>
      </c>
      <c r="F256" s="200" t="s">
        <v>1</v>
      </c>
      <c r="G256" s="201" t="s">
        <v>1</v>
      </c>
      <c r="H256" s="202"/>
      <c r="I256" s="202"/>
      <c r="J256" s="203">
        <f t="shared" si="10"/>
        <v>0</v>
      </c>
      <c r="K256" s="204"/>
      <c r="L256" s="32"/>
      <c r="M256" s="205" t="s">
        <v>1</v>
      </c>
      <c r="N256" s="206" t="s">
        <v>41</v>
      </c>
      <c r="T256" s="59"/>
      <c r="AT256" s="17" t="s">
        <v>1276</v>
      </c>
      <c r="AU256" s="17" t="s">
        <v>83</v>
      </c>
      <c r="AY256" s="17" t="s">
        <v>1276</v>
      </c>
      <c r="BE256" s="155">
        <f>IF(N256="základná",J256,0)</f>
        <v>0</v>
      </c>
      <c r="BF256" s="155">
        <f>IF(N256="znížená",J256,0)</f>
        <v>0</v>
      </c>
      <c r="BG256" s="155">
        <f>IF(N256="zákl. prenesená",J256,0)</f>
        <v>0</v>
      </c>
      <c r="BH256" s="155">
        <f>IF(N256="zníž. prenesená",J256,0)</f>
        <v>0</v>
      </c>
      <c r="BI256" s="155">
        <f>IF(N256="nulová",J256,0)</f>
        <v>0</v>
      </c>
      <c r="BJ256" s="17" t="s">
        <v>118</v>
      </c>
      <c r="BK256" s="155">
        <f>I256*H256</f>
        <v>0</v>
      </c>
    </row>
    <row r="257" spans="2:63" s="1" customFormat="1" ht="16.25" customHeight="1">
      <c r="B257" s="32"/>
      <c r="C257" s="198" t="s">
        <v>1</v>
      </c>
      <c r="D257" s="198" t="s">
        <v>179</v>
      </c>
      <c r="E257" s="199" t="s">
        <v>1</v>
      </c>
      <c r="F257" s="200" t="s">
        <v>1</v>
      </c>
      <c r="G257" s="201" t="s">
        <v>1</v>
      </c>
      <c r="H257" s="202"/>
      <c r="I257" s="202"/>
      <c r="J257" s="203">
        <f t="shared" si="10"/>
        <v>0</v>
      </c>
      <c r="K257" s="204"/>
      <c r="L257" s="32"/>
      <c r="M257" s="205" t="s">
        <v>1</v>
      </c>
      <c r="N257" s="206" t="s">
        <v>41</v>
      </c>
      <c r="T257" s="59"/>
      <c r="AT257" s="17" t="s">
        <v>1276</v>
      </c>
      <c r="AU257" s="17" t="s">
        <v>83</v>
      </c>
      <c r="AY257" s="17" t="s">
        <v>1276</v>
      </c>
      <c r="BE257" s="155">
        <f>IF(N257="základná",J257,0)</f>
        <v>0</v>
      </c>
      <c r="BF257" s="155">
        <f>IF(N257="znížená",J257,0)</f>
        <v>0</v>
      </c>
      <c r="BG257" s="155">
        <f>IF(N257="zákl. prenesená",J257,0)</f>
        <v>0</v>
      </c>
      <c r="BH257" s="155">
        <f>IF(N257="zníž. prenesená",J257,0)</f>
        <v>0</v>
      </c>
      <c r="BI257" s="155">
        <f>IF(N257="nulová",J257,0)</f>
        <v>0</v>
      </c>
      <c r="BJ257" s="17" t="s">
        <v>118</v>
      </c>
      <c r="BK257" s="155">
        <f>I257*H257</f>
        <v>0</v>
      </c>
    </row>
    <row r="258" spans="2:63" s="1" customFormat="1" ht="16.25" customHeight="1">
      <c r="B258" s="32"/>
      <c r="C258" s="198" t="s">
        <v>1</v>
      </c>
      <c r="D258" s="198" t="s">
        <v>179</v>
      </c>
      <c r="E258" s="199" t="s">
        <v>1</v>
      </c>
      <c r="F258" s="200" t="s">
        <v>1</v>
      </c>
      <c r="G258" s="201" t="s">
        <v>1</v>
      </c>
      <c r="H258" s="202"/>
      <c r="I258" s="202"/>
      <c r="J258" s="203">
        <f t="shared" si="10"/>
        <v>0</v>
      </c>
      <c r="K258" s="204"/>
      <c r="L258" s="32"/>
      <c r="M258" s="205" t="s">
        <v>1</v>
      </c>
      <c r="N258" s="206" t="s">
        <v>41</v>
      </c>
      <c r="O258" s="207"/>
      <c r="P258" s="207"/>
      <c r="Q258" s="207"/>
      <c r="R258" s="207"/>
      <c r="S258" s="207"/>
      <c r="T258" s="208"/>
      <c r="AT258" s="17" t="s">
        <v>1276</v>
      </c>
      <c r="AU258" s="17" t="s">
        <v>83</v>
      </c>
      <c r="AY258" s="17" t="s">
        <v>1276</v>
      </c>
      <c r="BE258" s="155">
        <f>IF(N258="základná",J258,0)</f>
        <v>0</v>
      </c>
      <c r="BF258" s="155">
        <f>IF(N258="znížená",J258,0)</f>
        <v>0</v>
      </c>
      <c r="BG258" s="155">
        <f>IF(N258="zákl. prenesená",J258,0)</f>
        <v>0</v>
      </c>
      <c r="BH258" s="155">
        <f>IF(N258="zníž. prenesená",J258,0)</f>
        <v>0</v>
      </c>
      <c r="BI258" s="155">
        <f>IF(N258="nulová",J258,0)</f>
        <v>0</v>
      </c>
      <c r="BJ258" s="17" t="s">
        <v>118</v>
      </c>
      <c r="BK258" s="155">
        <f>I258*H258</f>
        <v>0</v>
      </c>
    </row>
    <row r="259" spans="2:63" s="1" customFormat="1" ht="7" customHeight="1">
      <c r="B259" s="47"/>
      <c r="C259" s="48"/>
      <c r="D259" s="48"/>
      <c r="E259" s="48"/>
      <c r="F259" s="48"/>
      <c r="G259" s="48"/>
      <c r="H259" s="48"/>
      <c r="I259" s="48"/>
      <c r="J259" s="48"/>
      <c r="K259" s="48"/>
      <c r="L259" s="32"/>
    </row>
  </sheetData>
  <autoFilter ref="C121:K258" xr:uid="{00000000-0009-0000-0000-000007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54:D259" xr:uid="{00000000-0002-0000-0700-000000000000}">
      <formula1>"K, M"</formula1>
    </dataValidation>
    <dataValidation type="list" allowBlank="1" showInputMessage="1" showErrorMessage="1" error="Povolené sú hodnoty základná, znížená, nulová." sqref="N254:N259" xr:uid="{00000000-0002-0000-07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46"/>
  <sheetViews>
    <sheetView showGridLines="0" topLeftCell="A240" workbookViewId="0">
      <selection activeCell="J12" sqref="J12"/>
    </sheetView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46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7" t="s">
        <v>105</v>
      </c>
    </row>
    <row r="3" spans="2:46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75</v>
      </c>
    </row>
    <row r="4" spans="2:46" ht="25" customHeight="1">
      <c r="B4" s="20"/>
      <c r="D4" s="21" t="s">
        <v>122</v>
      </c>
      <c r="L4" s="20"/>
      <c r="M4" s="92" t="s">
        <v>10</v>
      </c>
      <c r="AT4" s="17" t="s">
        <v>3</v>
      </c>
    </row>
    <row r="5" spans="2:46" ht="7" customHeight="1">
      <c r="B5" s="20"/>
      <c r="L5" s="20"/>
    </row>
    <row r="6" spans="2:46" ht="12" customHeight="1">
      <c r="B6" s="20"/>
      <c r="D6" s="27" t="s">
        <v>15</v>
      </c>
      <c r="L6" s="20"/>
    </row>
    <row r="7" spans="2:46" ht="16.5" customHeight="1">
      <c r="B7" s="20"/>
      <c r="E7" s="259" t="str">
        <f>'Rekapitulácia stavby'!K6</f>
        <v>ZŠ Láb - prístavba - aktualizácia</v>
      </c>
      <c r="F7" s="260"/>
      <c r="G7" s="260"/>
      <c r="H7" s="260"/>
      <c r="L7" s="20"/>
    </row>
    <row r="8" spans="2:46" s="1" customFormat="1" ht="12" customHeight="1">
      <c r="B8" s="32"/>
      <c r="D8" s="27" t="s">
        <v>132</v>
      </c>
      <c r="L8" s="32"/>
    </row>
    <row r="9" spans="2:46" s="1" customFormat="1" ht="16.5" customHeight="1">
      <c r="B9" s="32"/>
      <c r="E9" s="221" t="s">
        <v>2187</v>
      </c>
      <c r="F9" s="261"/>
      <c r="G9" s="261"/>
      <c r="H9" s="261"/>
      <c r="L9" s="32"/>
    </row>
    <row r="10" spans="2:46" s="1" customFormat="1" ht="11">
      <c r="B10" s="32"/>
      <c r="L10" s="32"/>
    </row>
    <row r="11" spans="2:46" s="1" customFormat="1" ht="12" customHeight="1">
      <c r="B11" s="32"/>
      <c r="D11" s="27" t="s">
        <v>17</v>
      </c>
      <c r="F11" s="25" t="s">
        <v>1</v>
      </c>
      <c r="I11" s="27" t="s">
        <v>18</v>
      </c>
      <c r="J11" s="25" t="s">
        <v>1</v>
      </c>
      <c r="L11" s="32"/>
    </row>
    <row r="12" spans="2:46" s="1" customFormat="1" ht="12" customHeight="1">
      <c r="B12" s="32"/>
      <c r="D12" s="27" t="s">
        <v>19</v>
      </c>
      <c r="F12" s="25" t="s">
        <v>20</v>
      </c>
      <c r="I12" s="27" t="s">
        <v>21</v>
      </c>
      <c r="J12" s="55"/>
      <c r="L12" s="32"/>
    </row>
    <row r="13" spans="2:46" s="1" customFormat="1" ht="10.75" customHeight="1">
      <c r="B13" s="32"/>
      <c r="L13" s="32"/>
    </row>
    <row r="14" spans="2:46" s="1" customFormat="1" ht="12" customHeight="1">
      <c r="B14" s="32"/>
      <c r="D14" s="27" t="s">
        <v>22</v>
      </c>
      <c r="I14" s="27" t="s">
        <v>23</v>
      </c>
      <c r="J14" s="25" t="s">
        <v>1</v>
      </c>
      <c r="L14" s="32"/>
    </row>
    <row r="15" spans="2:46" s="1" customFormat="1" ht="18" customHeight="1">
      <c r="B15" s="32"/>
      <c r="E15" s="25" t="s">
        <v>24</v>
      </c>
      <c r="I15" s="27" t="s">
        <v>25</v>
      </c>
      <c r="J15" s="25" t="s">
        <v>1</v>
      </c>
      <c r="L15" s="32"/>
    </row>
    <row r="16" spans="2:46" s="1" customFormat="1" ht="7" customHeight="1">
      <c r="B16" s="32"/>
      <c r="L16" s="32"/>
    </row>
    <row r="17" spans="2:12" s="1" customFormat="1" ht="12" customHeight="1">
      <c r="B17" s="32"/>
      <c r="D17" s="27" t="s">
        <v>26</v>
      </c>
      <c r="I17" s="27" t="s">
        <v>23</v>
      </c>
      <c r="J17" s="28" t="str">
        <f>'Rekapitulácia stavby'!AN13</f>
        <v>Vyplň údaj</v>
      </c>
      <c r="L17" s="32"/>
    </row>
    <row r="18" spans="2:12" s="1" customFormat="1" ht="18" customHeight="1">
      <c r="B18" s="32"/>
      <c r="E18" s="262" t="str">
        <f>'Rekapitulácia stavby'!E14</f>
        <v>Vyplň údaj</v>
      </c>
      <c r="F18" s="227"/>
      <c r="G18" s="227"/>
      <c r="H18" s="227"/>
      <c r="I18" s="27" t="s">
        <v>25</v>
      </c>
      <c r="J18" s="28" t="str">
        <f>'Rekapitulácia stavby'!AN14</f>
        <v>Vyplň údaj</v>
      </c>
      <c r="L18" s="32"/>
    </row>
    <row r="19" spans="2:12" s="1" customFormat="1" ht="7" customHeight="1">
      <c r="B19" s="32"/>
      <c r="L19" s="32"/>
    </row>
    <row r="20" spans="2:12" s="1" customFormat="1" ht="12" customHeight="1">
      <c r="B20" s="32"/>
      <c r="D20" s="27" t="s">
        <v>28</v>
      </c>
      <c r="I20" s="27" t="s">
        <v>23</v>
      </c>
      <c r="J20" s="25" t="s">
        <v>1</v>
      </c>
      <c r="L20" s="32"/>
    </row>
    <row r="21" spans="2:12" s="1" customFormat="1" ht="18" customHeight="1">
      <c r="B21" s="32"/>
      <c r="E21" s="25" t="s">
        <v>1951</v>
      </c>
      <c r="I21" s="27" t="s">
        <v>25</v>
      </c>
      <c r="J21" s="25" t="s">
        <v>1</v>
      </c>
      <c r="L21" s="32"/>
    </row>
    <row r="22" spans="2:12" s="1" customFormat="1" ht="7" customHeight="1">
      <c r="B22" s="32"/>
      <c r="L22" s="32"/>
    </row>
    <row r="23" spans="2:12" s="1" customFormat="1" ht="12" customHeight="1">
      <c r="B23" s="32"/>
      <c r="D23" s="27" t="s">
        <v>31</v>
      </c>
      <c r="I23" s="27" t="s">
        <v>23</v>
      </c>
      <c r="J23" s="25" t="s">
        <v>1</v>
      </c>
      <c r="L23" s="32"/>
    </row>
    <row r="24" spans="2:12" s="1" customFormat="1" ht="18" customHeight="1">
      <c r="B24" s="32"/>
      <c r="E24" s="25" t="s">
        <v>1951</v>
      </c>
      <c r="I24" s="27" t="s">
        <v>25</v>
      </c>
      <c r="J24" s="25" t="s">
        <v>1</v>
      </c>
      <c r="L24" s="32"/>
    </row>
    <row r="25" spans="2:12" s="1" customFormat="1" ht="7" customHeight="1">
      <c r="B25" s="32"/>
      <c r="L25" s="32"/>
    </row>
    <row r="26" spans="2:12" s="1" customFormat="1" ht="12" customHeight="1">
      <c r="B26" s="32"/>
      <c r="D26" s="27" t="s">
        <v>33</v>
      </c>
      <c r="L26" s="32"/>
    </row>
    <row r="27" spans="2:12" s="7" customFormat="1" ht="16.5" customHeight="1">
      <c r="B27" s="93"/>
      <c r="E27" s="232" t="s">
        <v>1</v>
      </c>
      <c r="F27" s="232"/>
      <c r="G27" s="232"/>
      <c r="H27" s="232"/>
      <c r="L27" s="93"/>
    </row>
    <row r="28" spans="2:12" s="1" customFormat="1" ht="7" customHeight="1">
      <c r="B28" s="32"/>
      <c r="L28" s="32"/>
    </row>
    <row r="29" spans="2:12" s="1" customFormat="1" ht="7" customHeight="1">
      <c r="B29" s="32"/>
      <c r="D29" s="56"/>
      <c r="E29" s="56"/>
      <c r="F29" s="56"/>
      <c r="G29" s="56"/>
      <c r="H29" s="56"/>
      <c r="I29" s="56"/>
      <c r="J29" s="56"/>
      <c r="K29" s="56"/>
      <c r="L29" s="32"/>
    </row>
    <row r="30" spans="2:12" s="1" customFormat="1" ht="25.5" customHeight="1">
      <c r="B30" s="32"/>
      <c r="D30" s="94" t="s">
        <v>35</v>
      </c>
      <c r="J30" s="69">
        <f>ROUND(J124, 2)</f>
        <v>0</v>
      </c>
      <c r="L30" s="32"/>
    </row>
    <row r="31" spans="2:12" s="1" customFormat="1" ht="7" customHeight="1">
      <c r="B31" s="32"/>
      <c r="D31" s="56"/>
      <c r="E31" s="56"/>
      <c r="F31" s="56"/>
      <c r="G31" s="56"/>
      <c r="H31" s="56"/>
      <c r="I31" s="56"/>
      <c r="J31" s="56"/>
      <c r="K31" s="56"/>
      <c r="L31" s="32"/>
    </row>
    <row r="32" spans="2:12" s="1" customFormat="1" ht="14.5" customHeight="1">
      <c r="B32" s="32"/>
      <c r="F32" s="35" t="s">
        <v>37</v>
      </c>
      <c r="I32" s="35" t="s">
        <v>36</v>
      </c>
      <c r="J32" s="35" t="s">
        <v>38</v>
      </c>
      <c r="L32" s="32"/>
    </row>
    <row r="33" spans="2:12" s="1" customFormat="1" ht="14.5" customHeight="1">
      <c r="B33" s="32"/>
      <c r="D33" s="58" t="s">
        <v>39</v>
      </c>
      <c r="E33" s="37" t="s">
        <v>40</v>
      </c>
      <c r="F33" s="95">
        <f>ROUND((ROUND((SUM(BE124:BE239)),  2) + SUM(BE241:BE245)), 2)</f>
        <v>0</v>
      </c>
      <c r="G33" s="96"/>
      <c r="H33" s="96"/>
      <c r="I33" s="97">
        <v>0.2</v>
      </c>
      <c r="J33" s="95">
        <f>ROUND((ROUND(((SUM(BE124:BE239))*I33),  2) + (SUM(BE241:BE245)*I33)), 2)</f>
        <v>0</v>
      </c>
      <c r="L33" s="32"/>
    </row>
    <row r="34" spans="2:12" s="1" customFormat="1" ht="14.5" customHeight="1">
      <c r="B34" s="32"/>
      <c r="E34" s="37" t="s">
        <v>41</v>
      </c>
      <c r="F34" s="95">
        <f>ROUND((ROUND((SUM(BF124:BF239)),  2) + SUM(BF241:BF245)), 2)</f>
        <v>0</v>
      </c>
      <c r="G34" s="96"/>
      <c r="H34" s="96"/>
      <c r="I34" s="97">
        <v>0.2</v>
      </c>
      <c r="J34" s="95">
        <f>ROUND((ROUND(((SUM(BF124:BF239))*I34),  2) + (SUM(BF241:BF245)*I34)), 2)</f>
        <v>0</v>
      </c>
      <c r="L34" s="32"/>
    </row>
    <row r="35" spans="2:12" s="1" customFormat="1" ht="14.5" hidden="1" customHeight="1">
      <c r="B35" s="32"/>
      <c r="E35" s="27" t="s">
        <v>42</v>
      </c>
      <c r="F35" s="98">
        <f>ROUND((ROUND((SUM(BG124:BG239)),  2) + SUM(BG241:BG245)), 2)</f>
        <v>0</v>
      </c>
      <c r="I35" s="99">
        <v>0.2</v>
      </c>
      <c r="J35" s="98">
        <f>0</f>
        <v>0</v>
      </c>
      <c r="L35" s="32"/>
    </row>
    <row r="36" spans="2:12" s="1" customFormat="1" ht="14.5" hidden="1" customHeight="1">
      <c r="B36" s="32"/>
      <c r="E36" s="27" t="s">
        <v>43</v>
      </c>
      <c r="F36" s="98">
        <f>ROUND((ROUND((SUM(BH124:BH239)),  2) + SUM(BH241:BH245)), 2)</f>
        <v>0</v>
      </c>
      <c r="I36" s="99">
        <v>0.2</v>
      </c>
      <c r="J36" s="98">
        <f>0</f>
        <v>0</v>
      </c>
      <c r="L36" s="32"/>
    </row>
    <row r="37" spans="2:12" s="1" customFormat="1" ht="14.5" hidden="1" customHeight="1">
      <c r="B37" s="32"/>
      <c r="E37" s="37" t="s">
        <v>44</v>
      </c>
      <c r="F37" s="95">
        <f>ROUND((ROUND((SUM(BI124:BI239)),  2) + SUM(BI241:BI245)), 2)</f>
        <v>0</v>
      </c>
      <c r="G37" s="96"/>
      <c r="H37" s="96"/>
      <c r="I37" s="97">
        <v>0</v>
      </c>
      <c r="J37" s="95">
        <f>0</f>
        <v>0</v>
      </c>
      <c r="L37" s="32"/>
    </row>
    <row r="38" spans="2:12" s="1" customFormat="1" ht="7" customHeight="1">
      <c r="B38" s="32"/>
      <c r="L38" s="32"/>
    </row>
    <row r="39" spans="2:12" s="1" customFormat="1" ht="25.5" customHeight="1">
      <c r="B39" s="32"/>
      <c r="C39" s="100"/>
      <c r="D39" s="101" t="s">
        <v>45</v>
      </c>
      <c r="E39" s="60"/>
      <c r="F39" s="60"/>
      <c r="G39" s="102" t="s">
        <v>46</v>
      </c>
      <c r="H39" s="103" t="s">
        <v>47</v>
      </c>
      <c r="I39" s="60"/>
      <c r="J39" s="104">
        <f>SUM(J30:J37)</f>
        <v>0</v>
      </c>
      <c r="K39" s="105"/>
      <c r="L39" s="32"/>
    </row>
    <row r="40" spans="2:12" s="1" customFormat="1" ht="14.5" customHeight="1">
      <c r="B40" s="32"/>
      <c r="L40" s="32"/>
    </row>
    <row r="41" spans="2:12" ht="14.5" customHeight="1">
      <c r="B41" s="20"/>
      <c r="L41" s="20"/>
    </row>
    <row r="42" spans="2:12" ht="14.5" customHeight="1">
      <c r="B42" s="20"/>
      <c r="L42" s="20"/>
    </row>
    <row r="43" spans="2:12" ht="14.5" customHeight="1">
      <c r="B43" s="20"/>
      <c r="L43" s="20"/>
    </row>
    <row r="44" spans="2:12" ht="14.5" customHeight="1">
      <c r="B44" s="20"/>
      <c r="L44" s="20"/>
    </row>
    <row r="45" spans="2:12" ht="14.5" customHeight="1">
      <c r="B45" s="20"/>
      <c r="L45" s="20"/>
    </row>
    <row r="46" spans="2:12" ht="14.5" customHeight="1">
      <c r="B46" s="20"/>
      <c r="L46" s="20"/>
    </row>
    <row r="47" spans="2:12" ht="14.5" customHeight="1">
      <c r="B47" s="20"/>
      <c r="L47" s="20"/>
    </row>
    <row r="48" spans="2:12" ht="14.5" customHeight="1">
      <c r="B48" s="20"/>
      <c r="L48" s="20"/>
    </row>
    <row r="49" spans="2:12" ht="14.5" customHeight="1">
      <c r="B49" s="20"/>
      <c r="L49" s="20"/>
    </row>
    <row r="50" spans="2:12" s="1" customFormat="1" ht="14.5" customHeight="1">
      <c r="B50" s="32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32"/>
    </row>
    <row r="51" spans="2:12" ht="11">
      <c r="B51" s="20"/>
      <c r="L51" s="20"/>
    </row>
    <row r="52" spans="2:12" ht="11">
      <c r="B52" s="20"/>
      <c r="L52" s="20"/>
    </row>
    <row r="53" spans="2:12" ht="11">
      <c r="B53" s="20"/>
      <c r="L53" s="20"/>
    </row>
    <row r="54" spans="2:12" ht="11">
      <c r="B54" s="20"/>
      <c r="L54" s="20"/>
    </row>
    <row r="55" spans="2:12" ht="11">
      <c r="B55" s="20"/>
      <c r="L55" s="20"/>
    </row>
    <row r="56" spans="2:12" ht="11">
      <c r="B56" s="20"/>
      <c r="L56" s="20"/>
    </row>
    <row r="57" spans="2:12" ht="11">
      <c r="B57" s="20"/>
      <c r="L57" s="20"/>
    </row>
    <row r="58" spans="2:12" ht="11">
      <c r="B58" s="20"/>
      <c r="L58" s="20"/>
    </row>
    <row r="59" spans="2:12" ht="11">
      <c r="B59" s="20"/>
      <c r="L59" s="20"/>
    </row>
    <row r="60" spans="2:12" ht="11">
      <c r="B60" s="20"/>
      <c r="L60" s="20"/>
    </row>
    <row r="61" spans="2:12" s="1" customFormat="1" ht="13">
      <c r="B61" s="32"/>
      <c r="D61" s="46" t="s">
        <v>50</v>
      </c>
      <c r="E61" s="34"/>
      <c r="F61" s="106" t="s">
        <v>51</v>
      </c>
      <c r="G61" s="46" t="s">
        <v>50</v>
      </c>
      <c r="H61" s="34"/>
      <c r="I61" s="34"/>
      <c r="J61" s="107" t="s">
        <v>51</v>
      </c>
      <c r="K61" s="34"/>
      <c r="L61" s="32"/>
    </row>
    <row r="62" spans="2:12" ht="11">
      <c r="B62" s="20"/>
      <c r="L62" s="20"/>
    </row>
    <row r="63" spans="2:12" ht="11">
      <c r="B63" s="20"/>
      <c r="L63" s="20"/>
    </row>
    <row r="64" spans="2:12" ht="11">
      <c r="B64" s="20"/>
      <c r="L64" s="20"/>
    </row>
    <row r="65" spans="2:12" s="1" customFormat="1" ht="13">
      <c r="B65" s="32"/>
      <c r="D65" s="44" t="s">
        <v>52</v>
      </c>
      <c r="E65" s="45"/>
      <c r="F65" s="45"/>
      <c r="G65" s="44" t="s">
        <v>53</v>
      </c>
      <c r="H65" s="45"/>
      <c r="I65" s="45"/>
      <c r="J65" s="45"/>
      <c r="K65" s="45"/>
      <c r="L65" s="32"/>
    </row>
    <row r="66" spans="2:12" ht="11">
      <c r="B66" s="20"/>
      <c r="L66" s="20"/>
    </row>
    <row r="67" spans="2:12" ht="11">
      <c r="B67" s="20"/>
      <c r="L67" s="20"/>
    </row>
    <row r="68" spans="2:12" ht="11">
      <c r="B68" s="20"/>
      <c r="L68" s="20"/>
    </row>
    <row r="69" spans="2:12" ht="11">
      <c r="B69" s="20"/>
      <c r="L69" s="20"/>
    </row>
    <row r="70" spans="2:12" ht="11">
      <c r="B70" s="20"/>
      <c r="L70" s="20"/>
    </row>
    <row r="71" spans="2:12" ht="11">
      <c r="B71" s="20"/>
      <c r="L71" s="20"/>
    </row>
    <row r="72" spans="2:12" ht="11">
      <c r="B72" s="20"/>
      <c r="L72" s="20"/>
    </row>
    <row r="73" spans="2:12" ht="11">
      <c r="B73" s="20"/>
      <c r="L73" s="20"/>
    </row>
    <row r="74" spans="2:12" ht="11">
      <c r="B74" s="20"/>
      <c r="L74" s="20"/>
    </row>
    <row r="75" spans="2:12" ht="11">
      <c r="B75" s="20"/>
      <c r="L75" s="20"/>
    </row>
    <row r="76" spans="2:12" s="1" customFormat="1" ht="13">
      <c r="B76" s="32"/>
      <c r="D76" s="46" t="s">
        <v>50</v>
      </c>
      <c r="E76" s="34"/>
      <c r="F76" s="106" t="s">
        <v>51</v>
      </c>
      <c r="G76" s="46" t="s">
        <v>50</v>
      </c>
      <c r="H76" s="34"/>
      <c r="I76" s="34"/>
      <c r="J76" s="107" t="s">
        <v>51</v>
      </c>
      <c r="K76" s="34"/>
      <c r="L76" s="32"/>
    </row>
    <row r="77" spans="2:12" s="1" customFormat="1" ht="14.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32"/>
    </row>
    <row r="81" spans="2:47" s="1" customFormat="1" ht="7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32"/>
    </row>
    <row r="82" spans="2:47" s="1" customFormat="1" ht="25" customHeight="1">
      <c r="B82" s="32"/>
      <c r="C82" s="21" t="s">
        <v>135</v>
      </c>
      <c r="L82" s="32"/>
    </row>
    <row r="83" spans="2:47" s="1" customFormat="1" ht="7" customHeight="1">
      <c r="B83" s="32"/>
      <c r="L83" s="32"/>
    </row>
    <row r="84" spans="2:47" s="1" customFormat="1" ht="12" customHeight="1">
      <c r="B84" s="32"/>
      <c r="C84" s="27" t="s">
        <v>15</v>
      </c>
      <c r="L84" s="32"/>
    </row>
    <row r="85" spans="2:47" s="1" customFormat="1" ht="16.5" customHeight="1">
      <c r="B85" s="32"/>
      <c r="E85" s="259" t="str">
        <f>E7</f>
        <v>ZŠ Láb - prístavba - aktualizácia</v>
      </c>
      <c r="F85" s="260"/>
      <c r="G85" s="260"/>
      <c r="H85" s="260"/>
      <c r="L85" s="32"/>
    </row>
    <row r="86" spans="2:47" s="1" customFormat="1" ht="12" customHeight="1">
      <c r="B86" s="32"/>
      <c r="C86" s="27" t="s">
        <v>132</v>
      </c>
      <c r="L86" s="32"/>
    </row>
    <row r="87" spans="2:47" s="1" customFormat="1" ht="16.5" customHeight="1">
      <c r="B87" s="32"/>
      <c r="E87" s="221" t="str">
        <f>E9</f>
        <v>08 - Elektro - inštalácie 2.NP</v>
      </c>
      <c r="F87" s="261"/>
      <c r="G87" s="261"/>
      <c r="H87" s="261"/>
      <c r="L87" s="32"/>
    </row>
    <row r="88" spans="2:47" s="1" customFormat="1" ht="7" customHeight="1">
      <c r="B88" s="32"/>
      <c r="L88" s="32"/>
    </row>
    <row r="89" spans="2:47" s="1" customFormat="1" ht="12" customHeight="1">
      <c r="B89" s="32"/>
      <c r="C89" s="27" t="s">
        <v>19</v>
      </c>
      <c r="F89" s="25" t="str">
        <f>F12</f>
        <v>Základná škola Láb</v>
      </c>
      <c r="I89" s="27" t="s">
        <v>21</v>
      </c>
      <c r="J89" s="55" t="str">
        <f>IF(J12="","",J12)</f>
        <v/>
      </c>
      <c r="L89" s="32"/>
    </row>
    <row r="90" spans="2:47" s="1" customFormat="1" ht="7" customHeight="1">
      <c r="B90" s="32"/>
      <c r="L90" s="32"/>
    </row>
    <row r="91" spans="2:47" s="1" customFormat="1" ht="15.25" customHeight="1">
      <c r="B91" s="32"/>
      <c r="C91" s="27" t="s">
        <v>22</v>
      </c>
      <c r="F91" s="25" t="str">
        <f>E15</f>
        <v>Obec Láb</v>
      </c>
      <c r="I91" s="27" t="s">
        <v>28</v>
      </c>
      <c r="J91" s="30" t="str">
        <f>E21</f>
        <v>Jaroslav Dulanský</v>
      </c>
      <c r="L91" s="32"/>
    </row>
    <row r="92" spans="2:47" s="1" customFormat="1" ht="15.25" customHeight="1">
      <c r="B92" s="32"/>
      <c r="C92" s="27" t="s">
        <v>26</v>
      </c>
      <c r="F92" s="25" t="str">
        <f>IF(E18="","",E18)</f>
        <v>Vyplň údaj</v>
      </c>
      <c r="I92" s="27" t="s">
        <v>31</v>
      </c>
      <c r="J92" s="30" t="str">
        <f>E24</f>
        <v>Jaroslav Dulanský</v>
      </c>
      <c r="L92" s="32"/>
    </row>
    <row r="93" spans="2:47" s="1" customFormat="1" ht="10.25" customHeight="1">
      <c r="B93" s="32"/>
      <c r="L93" s="32"/>
    </row>
    <row r="94" spans="2:47" s="1" customFormat="1" ht="29.25" customHeight="1">
      <c r="B94" s="32"/>
      <c r="C94" s="108" t="s">
        <v>136</v>
      </c>
      <c r="D94" s="100"/>
      <c r="E94" s="100"/>
      <c r="F94" s="100"/>
      <c r="G94" s="100"/>
      <c r="H94" s="100"/>
      <c r="I94" s="100"/>
      <c r="J94" s="109" t="s">
        <v>137</v>
      </c>
      <c r="K94" s="100"/>
      <c r="L94" s="32"/>
    </row>
    <row r="95" spans="2:47" s="1" customFormat="1" ht="10.25" customHeight="1">
      <c r="B95" s="32"/>
      <c r="L95" s="32"/>
    </row>
    <row r="96" spans="2:47" s="1" customFormat="1" ht="22.75" customHeight="1">
      <c r="B96" s="32"/>
      <c r="C96" s="110" t="s">
        <v>138</v>
      </c>
      <c r="J96" s="69">
        <f>J124</f>
        <v>0</v>
      </c>
      <c r="L96" s="32"/>
      <c r="AU96" s="17" t="s">
        <v>139</v>
      </c>
    </row>
    <row r="97" spans="2:12" s="8" customFormat="1" ht="25" customHeight="1">
      <c r="B97" s="111"/>
      <c r="D97" s="112" t="s">
        <v>2188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2:12" s="8" customFormat="1" ht="25" customHeight="1">
      <c r="B98" s="111"/>
      <c r="D98" s="112" t="s">
        <v>2189</v>
      </c>
      <c r="E98" s="113"/>
      <c r="F98" s="113"/>
      <c r="G98" s="113"/>
      <c r="H98" s="113"/>
      <c r="I98" s="113"/>
      <c r="J98" s="114">
        <f>J154</f>
        <v>0</v>
      </c>
      <c r="L98" s="111"/>
    </row>
    <row r="99" spans="2:12" s="8" customFormat="1" ht="25" customHeight="1">
      <c r="B99" s="111"/>
      <c r="D99" s="112" t="s">
        <v>2190</v>
      </c>
      <c r="E99" s="113"/>
      <c r="F99" s="113"/>
      <c r="G99" s="113"/>
      <c r="H99" s="113"/>
      <c r="I99" s="113"/>
      <c r="J99" s="114">
        <f>J163</f>
        <v>0</v>
      </c>
      <c r="L99" s="111"/>
    </row>
    <row r="100" spans="2:12" s="8" customFormat="1" ht="25" customHeight="1">
      <c r="B100" s="111"/>
      <c r="D100" s="112" t="s">
        <v>2191</v>
      </c>
      <c r="E100" s="113"/>
      <c r="F100" s="113"/>
      <c r="G100" s="113"/>
      <c r="H100" s="113"/>
      <c r="I100" s="113"/>
      <c r="J100" s="114">
        <f>J177</f>
        <v>0</v>
      </c>
      <c r="L100" s="111"/>
    </row>
    <row r="101" spans="2:12" s="8" customFormat="1" ht="25" customHeight="1">
      <c r="B101" s="111"/>
      <c r="D101" s="112" t="s">
        <v>2192</v>
      </c>
      <c r="E101" s="113"/>
      <c r="F101" s="113"/>
      <c r="G101" s="113"/>
      <c r="H101" s="113"/>
      <c r="I101" s="113"/>
      <c r="J101" s="114">
        <f>J202</f>
        <v>0</v>
      </c>
      <c r="L101" s="111"/>
    </row>
    <row r="102" spans="2:12" s="8" customFormat="1" ht="25" customHeight="1">
      <c r="B102" s="111"/>
      <c r="D102" s="112" t="s">
        <v>2193</v>
      </c>
      <c r="E102" s="113"/>
      <c r="F102" s="113"/>
      <c r="G102" s="113"/>
      <c r="H102" s="113"/>
      <c r="I102" s="113"/>
      <c r="J102" s="114">
        <f>J227</f>
        <v>0</v>
      </c>
      <c r="L102" s="111"/>
    </row>
    <row r="103" spans="2:12" s="8" customFormat="1" ht="25" customHeight="1">
      <c r="B103" s="111"/>
      <c r="D103" s="112" t="s">
        <v>2006</v>
      </c>
      <c r="E103" s="113"/>
      <c r="F103" s="113"/>
      <c r="G103" s="113"/>
      <c r="H103" s="113"/>
      <c r="I103" s="113"/>
      <c r="J103" s="114">
        <f>J233</f>
        <v>0</v>
      </c>
      <c r="L103" s="111"/>
    </row>
    <row r="104" spans="2:12" s="8" customFormat="1" ht="21.75" customHeight="1">
      <c r="B104" s="111"/>
      <c r="D104" s="119" t="s">
        <v>162</v>
      </c>
      <c r="J104" s="120">
        <f>J240</f>
        <v>0</v>
      </c>
      <c r="L104" s="111"/>
    </row>
    <row r="105" spans="2:12" s="1" customFormat="1" ht="21.75" customHeight="1">
      <c r="B105" s="32"/>
      <c r="L105" s="32"/>
    </row>
    <row r="106" spans="2:12" s="1" customFormat="1" ht="7" customHeight="1"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32"/>
    </row>
    <row r="110" spans="2:12" s="1" customFormat="1" ht="7" customHeight="1"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32"/>
    </row>
    <row r="111" spans="2:12" s="1" customFormat="1" ht="25" customHeight="1">
      <c r="B111" s="32"/>
      <c r="C111" s="21" t="s">
        <v>163</v>
      </c>
      <c r="L111" s="32"/>
    </row>
    <row r="112" spans="2:12" s="1" customFormat="1" ht="7" customHeight="1">
      <c r="B112" s="32"/>
      <c r="L112" s="32"/>
    </row>
    <row r="113" spans="2:65" s="1" customFormat="1" ht="12" customHeight="1">
      <c r="B113" s="32"/>
      <c r="C113" s="27" t="s">
        <v>15</v>
      </c>
      <c r="L113" s="32"/>
    </row>
    <row r="114" spans="2:65" s="1" customFormat="1" ht="16.5" customHeight="1">
      <c r="B114" s="32"/>
      <c r="E114" s="259" t="str">
        <f>E7</f>
        <v>ZŠ Láb - prístavba - aktualizácia</v>
      </c>
      <c r="F114" s="260"/>
      <c r="G114" s="260"/>
      <c r="H114" s="260"/>
      <c r="L114" s="32"/>
    </row>
    <row r="115" spans="2:65" s="1" customFormat="1" ht="12" customHeight="1">
      <c r="B115" s="32"/>
      <c r="C115" s="27" t="s">
        <v>132</v>
      </c>
      <c r="L115" s="32"/>
    </row>
    <row r="116" spans="2:65" s="1" customFormat="1" ht="16.5" customHeight="1">
      <c r="B116" s="32"/>
      <c r="E116" s="221" t="str">
        <f>E9</f>
        <v>08 - Elektro - inštalácie 2.NP</v>
      </c>
      <c r="F116" s="261"/>
      <c r="G116" s="261"/>
      <c r="H116" s="261"/>
      <c r="L116" s="32"/>
    </row>
    <row r="117" spans="2:65" s="1" customFormat="1" ht="7" customHeight="1">
      <c r="B117" s="32"/>
      <c r="L117" s="32"/>
    </row>
    <row r="118" spans="2:65" s="1" customFormat="1" ht="12" customHeight="1">
      <c r="B118" s="32"/>
      <c r="C118" s="27" t="s">
        <v>19</v>
      </c>
      <c r="F118" s="25" t="str">
        <f>F12</f>
        <v>Základná škola Láb</v>
      </c>
      <c r="I118" s="27" t="s">
        <v>21</v>
      </c>
      <c r="J118" s="55" t="str">
        <f>IF(J12="","",J12)</f>
        <v/>
      </c>
      <c r="L118" s="32"/>
    </row>
    <row r="119" spans="2:65" s="1" customFormat="1" ht="7" customHeight="1">
      <c r="B119" s="32"/>
      <c r="L119" s="32"/>
    </row>
    <row r="120" spans="2:65" s="1" customFormat="1" ht="15.25" customHeight="1">
      <c r="B120" s="32"/>
      <c r="C120" s="27" t="s">
        <v>22</v>
      </c>
      <c r="F120" s="25" t="str">
        <f>E15</f>
        <v>Obec Láb</v>
      </c>
      <c r="I120" s="27" t="s">
        <v>28</v>
      </c>
      <c r="J120" s="30" t="str">
        <f>E21</f>
        <v>Jaroslav Dulanský</v>
      </c>
      <c r="L120" s="32"/>
    </row>
    <row r="121" spans="2:65" s="1" customFormat="1" ht="15.25" customHeight="1">
      <c r="B121" s="32"/>
      <c r="C121" s="27" t="s">
        <v>26</v>
      </c>
      <c r="F121" s="25" t="str">
        <f>IF(E18="","",E18)</f>
        <v>Vyplň údaj</v>
      </c>
      <c r="I121" s="27" t="s">
        <v>31</v>
      </c>
      <c r="J121" s="30" t="str">
        <f>E24</f>
        <v>Jaroslav Dulanský</v>
      </c>
      <c r="L121" s="32"/>
    </row>
    <row r="122" spans="2:65" s="1" customFormat="1" ht="10.25" customHeight="1">
      <c r="B122" s="32"/>
      <c r="L122" s="32"/>
    </row>
    <row r="123" spans="2:65" s="10" customFormat="1" ht="29.25" customHeight="1">
      <c r="B123" s="121"/>
      <c r="C123" s="122" t="s">
        <v>164</v>
      </c>
      <c r="D123" s="123" t="s">
        <v>60</v>
      </c>
      <c r="E123" s="123" t="s">
        <v>56</v>
      </c>
      <c r="F123" s="123" t="s">
        <v>57</v>
      </c>
      <c r="G123" s="123" t="s">
        <v>165</v>
      </c>
      <c r="H123" s="123" t="s">
        <v>166</v>
      </c>
      <c r="I123" s="123" t="s">
        <v>167</v>
      </c>
      <c r="J123" s="124" t="s">
        <v>137</v>
      </c>
      <c r="K123" s="125" t="s">
        <v>168</v>
      </c>
      <c r="L123" s="121"/>
      <c r="M123" s="62" t="s">
        <v>1</v>
      </c>
      <c r="N123" s="63" t="s">
        <v>39</v>
      </c>
      <c r="O123" s="63" t="s">
        <v>169</v>
      </c>
      <c r="P123" s="63" t="s">
        <v>170</v>
      </c>
      <c r="Q123" s="63" t="s">
        <v>171</v>
      </c>
      <c r="R123" s="63" t="s">
        <v>172</v>
      </c>
      <c r="S123" s="63" t="s">
        <v>173</v>
      </c>
      <c r="T123" s="64" t="s">
        <v>174</v>
      </c>
    </row>
    <row r="124" spans="2:65" s="1" customFormat="1" ht="22.75" customHeight="1">
      <c r="B124" s="32"/>
      <c r="C124" s="67" t="s">
        <v>138</v>
      </c>
      <c r="J124" s="126">
        <f>BK124</f>
        <v>0</v>
      </c>
      <c r="L124" s="32"/>
      <c r="M124" s="65"/>
      <c r="N124" s="56"/>
      <c r="O124" s="56"/>
      <c r="P124" s="127">
        <f>P125+P154+P163+P177+P202+P227+P233+P240</f>
        <v>0</v>
      </c>
      <c r="Q124" s="56"/>
      <c r="R124" s="127">
        <f>R125+R154+R163+R177+R202+R227+R233+R240</f>
        <v>0</v>
      </c>
      <c r="S124" s="56"/>
      <c r="T124" s="128">
        <f>T125+T154+T163+T177+T202+T227+T233+T240</f>
        <v>0</v>
      </c>
      <c r="AT124" s="17" t="s">
        <v>74</v>
      </c>
      <c r="AU124" s="17" t="s">
        <v>139</v>
      </c>
      <c r="BK124" s="129">
        <f>BK125+BK154+BK163+BK177+BK202+BK227+BK233+BK240</f>
        <v>0</v>
      </c>
    </row>
    <row r="125" spans="2:65" s="11" customFormat="1" ht="26" customHeight="1">
      <c r="B125" s="130"/>
      <c r="D125" s="131" t="s">
        <v>74</v>
      </c>
      <c r="E125" s="132" t="s">
        <v>1200</v>
      </c>
      <c r="F125" s="132" t="s">
        <v>2007</v>
      </c>
      <c r="I125" s="133"/>
      <c r="J125" s="120">
        <f>BK125</f>
        <v>0</v>
      </c>
      <c r="L125" s="130"/>
      <c r="M125" s="134"/>
      <c r="P125" s="135">
        <f>SUM(P126:P153)</f>
        <v>0</v>
      </c>
      <c r="R125" s="135">
        <f>SUM(R126:R153)</f>
        <v>0</v>
      </c>
      <c r="T125" s="136">
        <f>SUM(T126:T153)</f>
        <v>0</v>
      </c>
      <c r="AR125" s="131" t="s">
        <v>83</v>
      </c>
      <c r="AT125" s="137" t="s">
        <v>74</v>
      </c>
      <c r="AU125" s="137" t="s">
        <v>75</v>
      </c>
      <c r="AY125" s="131" t="s">
        <v>177</v>
      </c>
      <c r="BK125" s="138">
        <f>SUM(BK126:BK153)</f>
        <v>0</v>
      </c>
    </row>
    <row r="126" spans="2:65" s="1" customFormat="1" ht="24.25" customHeight="1">
      <c r="B126" s="141"/>
      <c r="C126" s="142" t="s">
        <v>83</v>
      </c>
      <c r="D126" s="142" t="s">
        <v>179</v>
      </c>
      <c r="E126" s="143" t="s">
        <v>2194</v>
      </c>
      <c r="F126" s="144" t="s">
        <v>2195</v>
      </c>
      <c r="G126" s="145" t="s">
        <v>329</v>
      </c>
      <c r="H126" s="146">
        <v>54</v>
      </c>
      <c r="I126" s="147"/>
      <c r="J126" s="148">
        <f>ROUND(I126*H126,2)</f>
        <v>0</v>
      </c>
      <c r="K126" s="149"/>
      <c r="L126" s="32"/>
      <c r="M126" s="150" t="s">
        <v>1</v>
      </c>
      <c r="N126" s="151" t="s">
        <v>41</v>
      </c>
      <c r="P126" s="152">
        <f>O126*H126</f>
        <v>0</v>
      </c>
      <c r="Q126" s="152">
        <v>0</v>
      </c>
      <c r="R126" s="152">
        <f>Q126*H126</f>
        <v>0</v>
      </c>
      <c r="S126" s="152">
        <v>0</v>
      </c>
      <c r="T126" s="153">
        <f>S126*H126</f>
        <v>0</v>
      </c>
      <c r="AR126" s="154" t="s">
        <v>183</v>
      </c>
      <c r="AT126" s="154" t="s">
        <v>179</v>
      </c>
      <c r="AU126" s="154" t="s">
        <v>83</v>
      </c>
      <c r="AY126" s="17" t="s">
        <v>177</v>
      </c>
      <c r="BE126" s="155">
        <f>IF(N126="základná",J126,0)</f>
        <v>0</v>
      </c>
      <c r="BF126" s="155">
        <f>IF(N126="znížená",J126,0)</f>
        <v>0</v>
      </c>
      <c r="BG126" s="155">
        <f>IF(N126="zákl. prenesená",J126,0)</f>
        <v>0</v>
      </c>
      <c r="BH126" s="155">
        <f>IF(N126="zníž. prenesená",J126,0)</f>
        <v>0</v>
      </c>
      <c r="BI126" s="155">
        <f>IF(N126="nulová",J126,0)</f>
        <v>0</v>
      </c>
      <c r="BJ126" s="17" t="s">
        <v>118</v>
      </c>
      <c r="BK126" s="155">
        <f>ROUND(I126*H126,2)</f>
        <v>0</v>
      </c>
      <c r="BL126" s="17" t="s">
        <v>183</v>
      </c>
      <c r="BM126" s="154" t="s">
        <v>118</v>
      </c>
    </row>
    <row r="127" spans="2:65" s="1" customFormat="1" ht="24">
      <c r="B127" s="32"/>
      <c r="D127" s="157" t="s">
        <v>227</v>
      </c>
      <c r="F127" s="164" t="s">
        <v>2196</v>
      </c>
      <c r="I127" s="165"/>
      <c r="L127" s="32"/>
      <c r="M127" s="166"/>
      <c r="T127" s="59"/>
      <c r="AT127" s="17" t="s">
        <v>227</v>
      </c>
      <c r="AU127" s="17" t="s">
        <v>83</v>
      </c>
    </row>
    <row r="128" spans="2:65" s="1" customFormat="1" ht="16.5" customHeight="1">
      <c r="B128" s="141"/>
      <c r="C128" s="142" t="s">
        <v>118</v>
      </c>
      <c r="D128" s="142" t="s">
        <v>179</v>
      </c>
      <c r="E128" s="143" t="s">
        <v>2197</v>
      </c>
      <c r="F128" s="144" t="s">
        <v>2024</v>
      </c>
      <c r="G128" s="145" t="s">
        <v>329</v>
      </c>
      <c r="H128" s="146">
        <v>12</v>
      </c>
      <c r="I128" s="147"/>
      <c r="J128" s="148">
        <f>ROUND(I128*H128,2)</f>
        <v>0</v>
      </c>
      <c r="K128" s="149"/>
      <c r="L128" s="32"/>
      <c r="M128" s="150" t="s">
        <v>1</v>
      </c>
      <c r="N128" s="151" t="s">
        <v>41</v>
      </c>
      <c r="P128" s="152">
        <f>O128*H128</f>
        <v>0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AR128" s="154" t="s">
        <v>183</v>
      </c>
      <c r="AT128" s="154" t="s">
        <v>179</v>
      </c>
      <c r="AU128" s="154" t="s">
        <v>83</v>
      </c>
      <c r="AY128" s="17" t="s">
        <v>177</v>
      </c>
      <c r="BE128" s="155">
        <f>IF(N128="základná",J128,0)</f>
        <v>0</v>
      </c>
      <c r="BF128" s="155">
        <f>IF(N128="znížená",J128,0)</f>
        <v>0</v>
      </c>
      <c r="BG128" s="155">
        <f>IF(N128="zákl. prenesená",J128,0)</f>
        <v>0</v>
      </c>
      <c r="BH128" s="155">
        <f>IF(N128="zníž. prenesená",J128,0)</f>
        <v>0</v>
      </c>
      <c r="BI128" s="155">
        <f>IF(N128="nulová",J128,0)</f>
        <v>0</v>
      </c>
      <c r="BJ128" s="17" t="s">
        <v>118</v>
      </c>
      <c r="BK128" s="155">
        <f>ROUND(I128*H128,2)</f>
        <v>0</v>
      </c>
      <c r="BL128" s="17" t="s">
        <v>183</v>
      </c>
      <c r="BM128" s="154" t="s">
        <v>183</v>
      </c>
    </row>
    <row r="129" spans="2:65" s="1" customFormat="1" ht="24">
      <c r="B129" s="32"/>
      <c r="D129" s="157" t="s">
        <v>227</v>
      </c>
      <c r="F129" s="164" t="s">
        <v>2025</v>
      </c>
      <c r="I129" s="165"/>
      <c r="L129" s="32"/>
      <c r="M129" s="166"/>
      <c r="T129" s="59"/>
      <c r="AT129" s="17" t="s">
        <v>227</v>
      </c>
      <c r="AU129" s="17" t="s">
        <v>83</v>
      </c>
    </row>
    <row r="130" spans="2:65" s="1" customFormat="1" ht="16.5" customHeight="1">
      <c r="B130" s="141"/>
      <c r="C130" s="142" t="s">
        <v>191</v>
      </c>
      <c r="D130" s="142" t="s">
        <v>179</v>
      </c>
      <c r="E130" s="143" t="s">
        <v>2198</v>
      </c>
      <c r="F130" s="144" t="s">
        <v>2030</v>
      </c>
      <c r="G130" s="145" t="s">
        <v>329</v>
      </c>
      <c r="H130" s="146">
        <v>6</v>
      </c>
      <c r="I130" s="147"/>
      <c r="J130" s="148">
        <f>ROUND(I130*H130,2)</f>
        <v>0</v>
      </c>
      <c r="K130" s="149"/>
      <c r="L130" s="32"/>
      <c r="M130" s="150" t="s">
        <v>1</v>
      </c>
      <c r="N130" s="151" t="s">
        <v>41</v>
      </c>
      <c r="P130" s="152">
        <f>O130*H130</f>
        <v>0</v>
      </c>
      <c r="Q130" s="152">
        <v>0</v>
      </c>
      <c r="R130" s="152">
        <f>Q130*H130</f>
        <v>0</v>
      </c>
      <c r="S130" s="152">
        <v>0</v>
      </c>
      <c r="T130" s="153">
        <f>S130*H130</f>
        <v>0</v>
      </c>
      <c r="AR130" s="154" t="s">
        <v>183</v>
      </c>
      <c r="AT130" s="154" t="s">
        <v>179</v>
      </c>
      <c r="AU130" s="154" t="s">
        <v>83</v>
      </c>
      <c r="AY130" s="17" t="s">
        <v>177</v>
      </c>
      <c r="BE130" s="155">
        <f>IF(N130="základná",J130,0)</f>
        <v>0</v>
      </c>
      <c r="BF130" s="155">
        <f>IF(N130="znížená",J130,0)</f>
        <v>0</v>
      </c>
      <c r="BG130" s="155">
        <f>IF(N130="zákl. prenesená",J130,0)</f>
        <v>0</v>
      </c>
      <c r="BH130" s="155">
        <f>IF(N130="zníž. prenesená",J130,0)</f>
        <v>0</v>
      </c>
      <c r="BI130" s="155">
        <f>IF(N130="nulová",J130,0)</f>
        <v>0</v>
      </c>
      <c r="BJ130" s="17" t="s">
        <v>118</v>
      </c>
      <c r="BK130" s="155">
        <f>ROUND(I130*H130,2)</f>
        <v>0</v>
      </c>
      <c r="BL130" s="17" t="s">
        <v>183</v>
      </c>
      <c r="BM130" s="154" t="s">
        <v>205</v>
      </c>
    </row>
    <row r="131" spans="2:65" s="1" customFormat="1" ht="24">
      <c r="B131" s="32"/>
      <c r="D131" s="157" t="s">
        <v>227</v>
      </c>
      <c r="F131" s="164" t="s">
        <v>2031</v>
      </c>
      <c r="I131" s="165"/>
      <c r="L131" s="32"/>
      <c r="M131" s="166"/>
      <c r="T131" s="59"/>
      <c r="AT131" s="17" t="s">
        <v>227</v>
      </c>
      <c r="AU131" s="17" t="s">
        <v>83</v>
      </c>
    </row>
    <row r="132" spans="2:65" s="1" customFormat="1" ht="16.5" customHeight="1">
      <c r="B132" s="141"/>
      <c r="C132" s="142" t="s">
        <v>183</v>
      </c>
      <c r="D132" s="142" t="s">
        <v>179</v>
      </c>
      <c r="E132" s="143" t="s">
        <v>2199</v>
      </c>
      <c r="F132" s="144" t="s">
        <v>2033</v>
      </c>
      <c r="G132" s="145" t="s">
        <v>329</v>
      </c>
      <c r="H132" s="146">
        <v>6</v>
      </c>
      <c r="I132" s="147"/>
      <c r="J132" s="148">
        <f>ROUND(I132*H132,2)</f>
        <v>0</v>
      </c>
      <c r="K132" s="149"/>
      <c r="L132" s="32"/>
      <c r="M132" s="150" t="s">
        <v>1</v>
      </c>
      <c r="N132" s="151" t="s">
        <v>41</v>
      </c>
      <c r="P132" s="152">
        <f>O132*H132</f>
        <v>0</v>
      </c>
      <c r="Q132" s="152">
        <v>0</v>
      </c>
      <c r="R132" s="152">
        <f>Q132*H132</f>
        <v>0</v>
      </c>
      <c r="S132" s="152">
        <v>0</v>
      </c>
      <c r="T132" s="153">
        <f>S132*H132</f>
        <v>0</v>
      </c>
      <c r="AR132" s="154" t="s">
        <v>183</v>
      </c>
      <c r="AT132" s="154" t="s">
        <v>179</v>
      </c>
      <c r="AU132" s="154" t="s">
        <v>83</v>
      </c>
      <c r="AY132" s="17" t="s">
        <v>177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7" t="s">
        <v>118</v>
      </c>
      <c r="BK132" s="155">
        <f>ROUND(I132*H132,2)</f>
        <v>0</v>
      </c>
      <c r="BL132" s="17" t="s">
        <v>183</v>
      </c>
      <c r="BM132" s="154" t="s">
        <v>215</v>
      </c>
    </row>
    <row r="133" spans="2:65" s="1" customFormat="1" ht="24">
      <c r="B133" s="32"/>
      <c r="D133" s="157" t="s">
        <v>227</v>
      </c>
      <c r="F133" s="164" t="s">
        <v>2034</v>
      </c>
      <c r="I133" s="165"/>
      <c r="L133" s="32"/>
      <c r="M133" s="166"/>
      <c r="T133" s="59"/>
      <c r="AT133" s="17" t="s">
        <v>227</v>
      </c>
      <c r="AU133" s="17" t="s">
        <v>83</v>
      </c>
    </row>
    <row r="134" spans="2:65" s="1" customFormat="1" ht="16.5" customHeight="1">
      <c r="B134" s="141"/>
      <c r="C134" s="142" t="s">
        <v>200</v>
      </c>
      <c r="D134" s="142" t="s">
        <v>179</v>
      </c>
      <c r="E134" s="143" t="s">
        <v>2200</v>
      </c>
      <c r="F134" s="144" t="s">
        <v>2201</v>
      </c>
      <c r="G134" s="145" t="s">
        <v>329</v>
      </c>
      <c r="H134" s="146">
        <v>6</v>
      </c>
      <c r="I134" s="147"/>
      <c r="J134" s="148">
        <f>ROUND(I134*H134,2)</f>
        <v>0</v>
      </c>
      <c r="K134" s="149"/>
      <c r="L134" s="32"/>
      <c r="M134" s="150" t="s">
        <v>1</v>
      </c>
      <c r="N134" s="151" t="s">
        <v>41</v>
      </c>
      <c r="P134" s="152">
        <f>O134*H134</f>
        <v>0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AR134" s="154" t="s">
        <v>183</v>
      </c>
      <c r="AT134" s="154" t="s">
        <v>179</v>
      </c>
      <c r="AU134" s="154" t="s">
        <v>83</v>
      </c>
      <c r="AY134" s="17" t="s">
        <v>177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7" t="s">
        <v>118</v>
      </c>
      <c r="BK134" s="155">
        <f>ROUND(I134*H134,2)</f>
        <v>0</v>
      </c>
      <c r="BL134" s="17" t="s">
        <v>183</v>
      </c>
      <c r="BM134" s="154" t="s">
        <v>109</v>
      </c>
    </row>
    <row r="135" spans="2:65" s="1" customFormat="1" ht="24">
      <c r="B135" s="32"/>
      <c r="D135" s="157" t="s">
        <v>227</v>
      </c>
      <c r="F135" s="164" t="s">
        <v>2046</v>
      </c>
      <c r="I135" s="165"/>
      <c r="L135" s="32"/>
      <c r="M135" s="166"/>
      <c r="T135" s="59"/>
      <c r="AT135" s="17" t="s">
        <v>227</v>
      </c>
      <c r="AU135" s="17" t="s">
        <v>83</v>
      </c>
    </row>
    <row r="136" spans="2:65" s="1" customFormat="1" ht="16.5" customHeight="1">
      <c r="B136" s="141"/>
      <c r="C136" s="142" t="s">
        <v>205</v>
      </c>
      <c r="D136" s="142" t="s">
        <v>179</v>
      </c>
      <c r="E136" s="143" t="s">
        <v>2202</v>
      </c>
      <c r="F136" s="144" t="s">
        <v>2203</v>
      </c>
      <c r="G136" s="145" t="s">
        <v>329</v>
      </c>
      <c r="H136" s="146">
        <v>6</v>
      </c>
      <c r="I136" s="147"/>
      <c r="J136" s="148">
        <f>ROUND(I136*H136,2)</f>
        <v>0</v>
      </c>
      <c r="K136" s="149"/>
      <c r="L136" s="32"/>
      <c r="M136" s="150" t="s">
        <v>1</v>
      </c>
      <c r="N136" s="151" t="s">
        <v>41</v>
      </c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AR136" s="154" t="s">
        <v>183</v>
      </c>
      <c r="AT136" s="154" t="s">
        <v>179</v>
      </c>
      <c r="AU136" s="154" t="s">
        <v>83</v>
      </c>
      <c r="AY136" s="17" t="s">
        <v>177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7" t="s">
        <v>118</v>
      </c>
      <c r="BK136" s="155">
        <f>ROUND(I136*H136,2)</f>
        <v>0</v>
      </c>
      <c r="BL136" s="17" t="s">
        <v>183</v>
      </c>
      <c r="BM136" s="154" t="s">
        <v>233</v>
      </c>
    </row>
    <row r="137" spans="2:65" s="1" customFormat="1" ht="24">
      <c r="B137" s="32"/>
      <c r="D137" s="157" t="s">
        <v>227</v>
      </c>
      <c r="F137" s="164" t="s">
        <v>2064</v>
      </c>
      <c r="I137" s="165"/>
      <c r="L137" s="32"/>
      <c r="M137" s="166"/>
      <c r="T137" s="59"/>
      <c r="AT137" s="17" t="s">
        <v>227</v>
      </c>
      <c r="AU137" s="17" t="s">
        <v>83</v>
      </c>
    </row>
    <row r="138" spans="2:65" s="1" customFormat="1" ht="16.5" customHeight="1">
      <c r="B138" s="141"/>
      <c r="C138" s="142" t="s">
        <v>210</v>
      </c>
      <c r="D138" s="142" t="s">
        <v>179</v>
      </c>
      <c r="E138" s="143" t="s">
        <v>2204</v>
      </c>
      <c r="F138" s="144" t="s">
        <v>2205</v>
      </c>
      <c r="G138" s="145" t="s">
        <v>329</v>
      </c>
      <c r="H138" s="146">
        <v>6</v>
      </c>
      <c r="I138" s="147"/>
      <c r="J138" s="148">
        <f>ROUND(I138*H138,2)</f>
        <v>0</v>
      </c>
      <c r="K138" s="149"/>
      <c r="L138" s="32"/>
      <c r="M138" s="150" t="s">
        <v>1</v>
      </c>
      <c r="N138" s="151" t="s">
        <v>41</v>
      </c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AR138" s="154" t="s">
        <v>183</v>
      </c>
      <c r="AT138" s="154" t="s">
        <v>179</v>
      </c>
      <c r="AU138" s="154" t="s">
        <v>83</v>
      </c>
      <c r="AY138" s="17" t="s">
        <v>177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7" t="s">
        <v>118</v>
      </c>
      <c r="BK138" s="155">
        <f>ROUND(I138*H138,2)</f>
        <v>0</v>
      </c>
      <c r="BL138" s="17" t="s">
        <v>183</v>
      </c>
      <c r="BM138" s="154" t="s">
        <v>245</v>
      </c>
    </row>
    <row r="139" spans="2:65" s="1" customFormat="1" ht="24">
      <c r="B139" s="32"/>
      <c r="D139" s="157" t="s">
        <v>227</v>
      </c>
      <c r="F139" s="164" t="s">
        <v>2061</v>
      </c>
      <c r="I139" s="165"/>
      <c r="L139" s="32"/>
      <c r="M139" s="166"/>
      <c r="T139" s="59"/>
      <c r="AT139" s="17" t="s">
        <v>227</v>
      </c>
      <c r="AU139" s="17" t="s">
        <v>83</v>
      </c>
    </row>
    <row r="140" spans="2:65" s="1" customFormat="1" ht="21.75" customHeight="1">
      <c r="B140" s="141"/>
      <c r="C140" s="142" t="s">
        <v>215</v>
      </c>
      <c r="D140" s="142" t="s">
        <v>179</v>
      </c>
      <c r="E140" s="143" t="s">
        <v>2206</v>
      </c>
      <c r="F140" s="144" t="s">
        <v>2207</v>
      </c>
      <c r="G140" s="145" t="s">
        <v>329</v>
      </c>
      <c r="H140" s="146">
        <v>12</v>
      </c>
      <c r="I140" s="147"/>
      <c r="J140" s="148">
        <f>ROUND(I140*H140,2)</f>
        <v>0</v>
      </c>
      <c r="K140" s="149"/>
      <c r="L140" s="32"/>
      <c r="M140" s="150" t="s">
        <v>1</v>
      </c>
      <c r="N140" s="151" t="s">
        <v>41</v>
      </c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AR140" s="154" t="s">
        <v>183</v>
      </c>
      <c r="AT140" s="154" t="s">
        <v>179</v>
      </c>
      <c r="AU140" s="154" t="s">
        <v>83</v>
      </c>
      <c r="AY140" s="17" t="s">
        <v>177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7" t="s">
        <v>118</v>
      </c>
      <c r="BK140" s="155">
        <f>ROUND(I140*H140,2)</f>
        <v>0</v>
      </c>
      <c r="BL140" s="17" t="s">
        <v>183</v>
      </c>
      <c r="BM140" s="154" t="s">
        <v>258</v>
      </c>
    </row>
    <row r="141" spans="2:65" s="1" customFormat="1" ht="24">
      <c r="B141" s="32"/>
      <c r="D141" s="157" t="s">
        <v>227</v>
      </c>
      <c r="F141" s="164" t="s">
        <v>2208</v>
      </c>
      <c r="I141" s="165"/>
      <c r="L141" s="32"/>
      <c r="M141" s="166"/>
      <c r="T141" s="59"/>
      <c r="AT141" s="17" t="s">
        <v>227</v>
      </c>
      <c r="AU141" s="17" t="s">
        <v>83</v>
      </c>
    </row>
    <row r="142" spans="2:65" s="1" customFormat="1" ht="24.25" customHeight="1">
      <c r="B142" s="141"/>
      <c r="C142" s="142" t="s">
        <v>220</v>
      </c>
      <c r="D142" s="142" t="s">
        <v>179</v>
      </c>
      <c r="E142" s="143" t="s">
        <v>2209</v>
      </c>
      <c r="F142" s="144" t="s">
        <v>2210</v>
      </c>
      <c r="G142" s="145" t="s">
        <v>329</v>
      </c>
      <c r="H142" s="146">
        <v>24</v>
      </c>
      <c r="I142" s="147"/>
      <c r="J142" s="148">
        <f>ROUND(I142*H142,2)</f>
        <v>0</v>
      </c>
      <c r="K142" s="149"/>
      <c r="L142" s="32"/>
      <c r="M142" s="150" t="s">
        <v>1</v>
      </c>
      <c r="N142" s="151" t="s">
        <v>41</v>
      </c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AR142" s="154" t="s">
        <v>183</v>
      </c>
      <c r="AT142" s="154" t="s">
        <v>179</v>
      </c>
      <c r="AU142" s="154" t="s">
        <v>83</v>
      </c>
      <c r="AY142" s="17" t="s">
        <v>177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7" t="s">
        <v>118</v>
      </c>
      <c r="BK142" s="155">
        <f>ROUND(I142*H142,2)</f>
        <v>0</v>
      </c>
      <c r="BL142" s="17" t="s">
        <v>183</v>
      </c>
      <c r="BM142" s="154" t="s">
        <v>268</v>
      </c>
    </row>
    <row r="143" spans="2:65" s="1" customFormat="1" ht="24">
      <c r="B143" s="32"/>
      <c r="D143" s="157" t="s">
        <v>227</v>
      </c>
      <c r="F143" s="164" t="s">
        <v>2058</v>
      </c>
      <c r="I143" s="165"/>
      <c r="L143" s="32"/>
      <c r="M143" s="166"/>
      <c r="T143" s="59"/>
      <c r="AT143" s="17" t="s">
        <v>227</v>
      </c>
      <c r="AU143" s="17" t="s">
        <v>83</v>
      </c>
    </row>
    <row r="144" spans="2:65" s="1" customFormat="1" ht="24.25" customHeight="1">
      <c r="B144" s="141"/>
      <c r="C144" s="142" t="s">
        <v>109</v>
      </c>
      <c r="D144" s="142" t="s">
        <v>179</v>
      </c>
      <c r="E144" s="143" t="s">
        <v>2211</v>
      </c>
      <c r="F144" s="144" t="s">
        <v>2212</v>
      </c>
      <c r="G144" s="145" t="s">
        <v>329</v>
      </c>
      <c r="H144" s="146">
        <v>6</v>
      </c>
      <c r="I144" s="147"/>
      <c r="J144" s="148">
        <f>ROUND(I144*H144,2)</f>
        <v>0</v>
      </c>
      <c r="K144" s="149"/>
      <c r="L144" s="32"/>
      <c r="M144" s="150" t="s">
        <v>1</v>
      </c>
      <c r="N144" s="151" t="s">
        <v>41</v>
      </c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AR144" s="154" t="s">
        <v>183</v>
      </c>
      <c r="AT144" s="154" t="s">
        <v>179</v>
      </c>
      <c r="AU144" s="154" t="s">
        <v>83</v>
      </c>
      <c r="AY144" s="17" t="s">
        <v>177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7" t="s">
        <v>118</v>
      </c>
      <c r="BK144" s="155">
        <f>ROUND(I144*H144,2)</f>
        <v>0</v>
      </c>
      <c r="BL144" s="17" t="s">
        <v>183</v>
      </c>
      <c r="BM144" s="154" t="s">
        <v>7</v>
      </c>
    </row>
    <row r="145" spans="2:65" s="1" customFormat="1" ht="24">
      <c r="B145" s="32"/>
      <c r="D145" s="157" t="s">
        <v>227</v>
      </c>
      <c r="F145" s="164" t="s">
        <v>2213</v>
      </c>
      <c r="I145" s="165"/>
      <c r="L145" s="32"/>
      <c r="M145" s="166"/>
      <c r="T145" s="59"/>
      <c r="AT145" s="17" t="s">
        <v>227</v>
      </c>
      <c r="AU145" s="17" t="s">
        <v>83</v>
      </c>
    </row>
    <row r="146" spans="2:65" s="1" customFormat="1" ht="24.25" customHeight="1">
      <c r="B146" s="141"/>
      <c r="C146" s="142" t="s">
        <v>112</v>
      </c>
      <c r="D146" s="142" t="s">
        <v>179</v>
      </c>
      <c r="E146" s="143" t="s">
        <v>2214</v>
      </c>
      <c r="F146" s="144" t="s">
        <v>2215</v>
      </c>
      <c r="G146" s="145" t="s">
        <v>329</v>
      </c>
      <c r="H146" s="146">
        <v>12</v>
      </c>
      <c r="I146" s="147"/>
      <c r="J146" s="148">
        <f>ROUND(I146*H146,2)</f>
        <v>0</v>
      </c>
      <c r="K146" s="149"/>
      <c r="L146" s="32"/>
      <c r="M146" s="150" t="s">
        <v>1</v>
      </c>
      <c r="N146" s="151" t="s">
        <v>41</v>
      </c>
      <c r="P146" s="152">
        <f>O146*H146</f>
        <v>0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AR146" s="154" t="s">
        <v>183</v>
      </c>
      <c r="AT146" s="154" t="s">
        <v>179</v>
      </c>
      <c r="AU146" s="154" t="s">
        <v>83</v>
      </c>
      <c r="AY146" s="17" t="s">
        <v>177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7" t="s">
        <v>118</v>
      </c>
      <c r="BK146" s="155">
        <f>ROUND(I146*H146,2)</f>
        <v>0</v>
      </c>
      <c r="BL146" s="17" t="s">
        <v>183</v>
      </c>
      <c r="BM146" s="154" t="s">
        <v>289</v>
      </c>
    </row>
    <row r="147" spans="2:65" s="1" customFormat="1" ht="24">
      <c r="B147" s="32"/>
      <c r="D147" s="157" t="s">
        <v>227</v>
      </c>
      <c r="F147" s="164" t="s">
        <v>2216</v>
      </c>
      <c r="I147" s="165"/>
      <c r="L147" s="32"/>
      <c r="M147" s="166"/>
      <c r="T147" s="59"/>
      <c r="AT147" s="17" t="s">
        <v>227</v>
      </c>
      <c r="AU147" s="17" t="s">
        <v>83</v>
      </c>
    </row>
    <row r="148" spans="2:65" s="1" customFormat="1" ht="24.25" customHeight="1">
      <c r="B148" s="141"/>
      <c r="C148" s="142" t="s">
        <v>233</v>
      </c>
      <c r="D148" s="142" t="s">
        <v>179</v>
      </c>
      <c r="E148" s="143" t="s">
        <v>2217</v>
      </c>
      <c r="F148" s="144" t="s">
        <v>2218</v>
      </c>
      <c r="G148" s="145" t="s">
        <v>329</v>
      </c>
      <c r="H148" s="146">
        <v>1</v>
      </c>
      <c r="I148" s="147"/>
      <c r="J148" s="148">
        <f>ROUND(I148*H148,2)</f>
        <v>0</v>
      </c>
      <c r="K148" s="149"/>
      <c r="L148" s="32"/>
      <c r="M148" s="150" t="s">
        <v>1</v>
      </c>
      <c r="N148" s="151" t="s">
        <v>41</v>
      </c>
      <c r="P148" s="152">
        <f>O148*H148</f>
        <v>0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AR148" s="154" t="s">
        <v>183</v>
      </c>
      <c r="AT148" s="154" t="s">
        <v>179</v>
      </c>
      <c r="AU148" s="154" t="s">
        <v>83</v>
      </c>
      <c r="AY148" s="17" t="s">
        <v>177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7" t="s">
        <v>118</v>
      </c>
      <c r="BK148" s="155">
        <f>ROUND(I148*H148,2)</f>
        <v>0</v>
      </c>
      <c r="BL148" s="17" t="s">
        <v>183</v>
      </c>
      <c r="BM148" s="154" t="s">
        <v>302</v>
      </c>
    </row>
    <row r="149" spans="2:65" s="1" customFormat="1" ht="24">
      <c r="B149" s="32"/>
      <c r="D149" s="157" t="s">
        <v>227</v>
      </c>
      <c r="F149" s="164" t="s">
        <v>2219</v>
      </c>
      <c r="I149" s="165"/>
      <c r="L149" s="32"/>
      <c r="M149" s="166"/>
      <c r="T149" s="59"/>
      <c r="AT149" s="17" t="s">
        <v>227</v>
      </c>
      <c r="AU149" s="17" t="s">
        <v>83</v>
      </c>
    </row>
    <row r="150" spans="2:65" s="1" customFormat="1" ht="16.5" customHeight="1">
      <c r="B150" s="141"/>
      <c r="C150" s="142" t="s">
        <v>239</v>
      </c>
      <c r="D150" s="142" t="s">
        <v>179</v>
      </c>
      <c r="E150" s="143" t="s">
        <v>2220</v>
      </c>
      <c r="F150" s="144" t="s">
        <v>2221</v>
      </c>
      <c r="G150" s="145" t="s">
        <v>329</v>
      </c>
      <c r="H150" s="146">
        <v>14</v>
      </c>
      <c r="I150" s="147"/>
      <c r="J150" s="148">
        <f>ROUND(I150*H150,2)</f>
        <v>0</v>
      </c>
      <c r="K150" s="149"/>
      <c r="L150" s="32"/>
      <c r="M150" s="150" t="s">
        <v>1</v>
      </c>
      <c r="N150" s="151" t="s">
        <v>41</v>
      </c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AR150" s="154" t="s">
        <v>183</v>
      </c>
      <c r="AT150" s="154" t="s">
        <v>179</v>
      </c>
      <c r="AU150" s="154" t="s">
        <v>83</v>
      </c>
      <c r="AY150" s="17" t="s">
        <v>177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7" t="s">
        <v>118</v>
      </c>
      <c r="BK150" s="155">
        <f>ROUND(I150*H150,2)</f>
        <v>0</v>
      </c>
      <c r="BL150" s="17" t="s">
        <v>183</v>
      </c>
      <c r="BM150" s="154" t="s">
        <v>318</v>
      </c>
    </row>
    <row r="151" spans="2:65" s="1" customFormat="1" ht="24">
      <c r="B151" s="32"/>
      <c r="D151" s="157" t="s">
        <v>227</v>
      </c>
      <c r="F151" s="164" t="s">
        <v>2222</v>
      </c>
      <c r="I151" s="165"/>
      <c r="L151" s="32"/>
      <c r="M151" s="166"/>
      <c r="T151" s="59"/>
      <c r="AT151" s="17" t="s">
        <v>227</v>
      </c>
      <c r="AU151" s="17" t="s">
        <v>83</v>
      </c>
    </row>
    <row r="152" spans="2:65" s="1" customFormat="1" ht="21.75" customHeight="1">
      <c r="B152" s="141"/>
      <c r="C152" s="142" t="s">
        <v>245</v>
      </c>
      <c r="D152" s="142" t="s">
        <v>179</v>
      </c>
      <c r="E152" s="143" t="s">
        <v>2223</v>
      </c>
      <c r="F152" s="144" t="s">
        <v>2224</v>
      </c>
      <c r="G152" s="145" t="s">
        <v>329</v>
      </c>
      <c r="H152" s="146">
        <v>4</v>
      </c>
      <c r="I152" s="147"/>
      <c r="J152" s="148">
        <f>ROUND(I152*H152,2)</f>
        <v>0</v>
      </c>
      <c r="K152" s="149"/>
      <c r="L152" s="32"/>
      <c r="M152" s="150" t="s">
        <v>1</v>
      </c>
      <c r="N152" s="151" t="s">
        <v>41</v>
      </c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AR152" s="154" t="s">
        <v>183</v>
      </c>
      <c r="AT152" s="154" t="s">
        <v>179</v>
      </c>
      <c r="AU152" s="154" t="s">
        <v>83</v>
      </c>
      <c r="AY152" s="17" t="s">
        <v>177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7" t="s">
        <v>118</v>
      </c>
      <c r="BK152" s="155">
        <f>ROUND(I152*H152,2)</f>
        <v>0</v>
      </c>
      <c r="BL152" s="17" t="s">
        <v>183</v>
      </c>
      <c r="BM152" s="154" t="s">
        <v>335</v>
      </c>
    </row>
    <row r="153" spans="2:65" s="1" customFormat="1" ht="24">
      <c r="B153" s="32"/>
      <c r="D153" s="157" t="s">
        <v>227</v>
      </c>
      <c r="F153" s="164" t="s">
        <v>2225</v>
      </c>
      <c r="I153" s="165"/>
      <c r="L153" s="32"/>
      <c r="M153" s="166"/>
      <c r="T153" s="59"/>
      <c r="AT153" s="17" t="s">
        <v>227</v>
      </c>
      <c r="AU153" s="17" t="s">
        <v>83</v>
      </c>
    </row>
    <row r="154" spans="2:65" s="11" customFormat="1" ht="26" customHeight="1">
      <c r="B154" s="130"/>
      <c r="D154" s="131" t="s">
        <v>74</v>
      </c>
      <c r="E154" s="132" t="s">
        <v>1214</v>
      </c>
      <c r="F154" s="132" t="s">
        <v>2226</v>
      </c>
      <c r="I154" s="133"/>
      <c r="J154" s="120">
        <f>BK154</f>
        <v>0</v>
      </c>
      <c r="L154" s="130"/>
      <c r="M154" s="134"/>
      <c r="P154" s="135">
        <f>SUM(P155:P162)</f>
        <v>0</v>
      </c>
      <c r="R154" s="135">
        <f>SUM(R155:R162)</f>
        <v>0</v>
      </c>
      <c r="T154" s="136">
        <f>SUM(T155:T162)</f>
        <v>0</v>
      </c>
      <c r="AR154" s="131" t="s">
        <v>83</v>
      </c>
      <c r="AT154" s="137" t="s">
        <v>74</v>
      </c>
      <c r="AU154" s="137" t="s">
        <v>75</v>
      </c>
      <c r="AY154" s="131" t="s">
        <v>177</v>
      </c>
      <c r="BK154" s="138">
        <f>SUM(BK155:BK162)</f>
        <v>0</v>
      </c>
    </row>
    <row r="155" spans="2:65" s="1" customFormat="1" ht="24.25" customHeight="1">
      <c r="B155" s="141"/>
      <c r="C155" s="142" t="s">
        <v>252</v>
      </c>
      <c r="D155" s="142" t="s">
        <v>179</v>
      </c>
      <c r="E155" s="143" t="s">
        <v>2227</v>
      </c>
      <c r="F155" s="144" t="s">
        <v>2228</v>
      </c>
      <c r="G155" s="145" t="s">
        <v>329</v>
      </c>
      <c r="H155" s="146">
        <v>6</v>
      </c>
      <c r="I155" s="147"/>
      <c r="J155" s="148">
        <f>ROUND(I155*H155,2)</f>
        <v>0</v>
      </c>
      <c r="K155" s="149"/>
      <c r="L155" s="32"/>
      <c r="M155" s="150" t="s">
        <v>1</v>
      </c>
      <c r="N155" s="151" t="s">
        <v>41</v>
      </c>
      <c r="P155" s="152">
        <f>O155*H155</f>
        <v>0</v>
      </c>
      <c r="Q155" s="152">
        <v>0</v>
      </c>
      <c r="R155" s="152">
        <f>Q155*H155</f>
        <v>0</v>
      </c>
      <c r="S155" s="152">
        <v>0</v>
      </c>
      <c r="T155" s="153">
        <f>S155*H155</f>
        <v>0</v>
      </c>
      <c r="AR155" s="154" t="s">
        <v>183</v>
      </c>
      <c r="AT155" s="154" t="s">
        <v>179</v>
      </c>
      <c r="AU155" s="154" t="s">
        <v>83</v>
      </c>
      <c r="AY155" s="17" t="s">
        <v>177</v>
      </c>
      <c r="BE155" s="155">
        <f>IF(N155="základná",J155,0)</f>
        <v>0</v>
      </c>
      <c r="BF155" s="155">
        <f>IF(N155="znížená",J155,0)</f>
        <v>0</v>
      </c>
      <c r="BG155" s="155">
        <f>IF(N155="zákl. prenesená",J155,0)</f>
        <v>0</v>
      </c>
      <c r="BH155" s="155">
        <f>IF(N155="zníž. prenesená",J155,0)</f>
        <v>0</v>
      </c>
      <c r="BI155" s="155">
        <f>IF(N155="nulová",J155,0)</f>
        <v>0</v>
      </c>
      <c r="BJ155" s="17" t="s">
        <v>118</v>
      </c>
      <c r="BK155" s="155">
        <f>ROUND(I155*H155,2)</f>
        <v>0</v>
      </c>
      <c r="BL155" s="17" t="s">
        <v>183</v>
      </c>
      <c r="BM155" s="154" t="s">
        <v>346</v>
      </c>
    </row>
    <row r="156" spans="2:65" s="1" customFormat="1" ht="24">
      <c r="B156" s="32"/>
      <c r="D156" s="157" t="s">
        <v>227</v>
      </c>
      <c r="F156" s="164" t="s">
        <v>2229</v>
      </c>
      <c r="I156" s="165"/>
      <c r="L156" s="32"/>
      <c r="M156" s="166"/>
      <c r="T156" s="59"/>
      <c r="AT156" s="17" t="s">
        <v>227</v>
      </c>
      <c r="AU156" s="17" t="s">
        <v>83</v>
      </c>
    </row>
    <row r="157" spans="2:65" s="1" customFormat="1" ht="21.75" customHeight="1">
      <c r="B157" s="141"/>
      <c r="C157" s="142" t="s">
        <v>258</v>
      </c>
      <c r="D157" s="142" t="s">
        <v>179</v>
      </c>
      <c r="E157" s="143" t="s">
        <v>2230</v>
      </c>
      <c r="F157" s="144" t="s">
        <v>2231</v>
      </c>
      <c r="G157" s="145" t="s">
        <v>329</v>
      </c>
      <c r="H157" s="146">
        <v>6</v>
      </c>
      <c r="I157" s="147"/>
      <c r="J157" s="148">
        <f>ROUND(I157*H157,2)</f>
        <v>0</v>
      </c>
      <c r="K157" s="149"/>
      <c r="L157" s="32"/>
      <c r="M157" s="150" t="s">
        <v>1</v>
      </c>
      <c r="N157" s="151" t="s">
        <v>41</v>
      </c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AR157" s="154" t="s">
        <v>183</v>
      </c>
      <c r="AT157" s="154" t="s">
        <v>179</v>
      </c>
      <c r="AU157" s="154" t="s">
        <v>83</v>
      </c>
      <c r="AY157" s="17" t="s">
        <v>177</v>
      </c>
      <c r="BE157" s="155">
        <f>IF(N157="základná",J157,0)</f>
        <v>0</v>
      </c>
      <c r="BF157" s="155">
        <f>IF(N157="znížená",J157,0)</f>
        <v>0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7" t="s">
        <v>118</v>
      </c>
      <c r="BK157" s="155">
        <f>ROUND(I157*H157,2)</f>
        <v>0</v>
      </c>
      <c r="BL157" s="17" t="s">
        <v>183</v>
      </c>
      <c r="BM157" s="154" t="s">
        <v>355</v>
      </c>
    </row>
    <row r="158" spans="2:65" s="1" customFormat="1" ht="24">
      <c r="B158" s="32"/>
      <c r="D158" s="157" t="s">
        <v>227</v>
      </c>
      <c r="F158" s="164" t="s">
        <v>2232</v>
      </c>
      <c r="I158" s="165"/>
      <c r="L158" s="32"/>
      <c r="M158" s="166"/>
      <c r="T158" s="59"/>
      <c r="AT158" s="17" t="s">
        <v>227</v>
      </c>
      <c r="AU158" s="17" t="s">
        <v>83</v>
      </c>
    </row>
    <row r="159" spans="2:65" s="1" customFormat="1" ht="16.5" customHeight="1">
      <c r="B159" s="141"/>
      <c r="C159" s="142" t="s">
        <v>264</v>
      </c>
      <c r="D159" s="142" t="s">
        <v>179</v>
      </c>
      <c r="E159" s="143" t="s">
        <v>2233</v>
      </c>
      <c r="F159" s="144" t="s">
        <v>2234</v>
      </c>
      <c r="G159" s="145" t="s">
        <v>329</v>
      </c>
      <c r="H159" s="146">
        <v>12</v>
      </c>
      <c r="I159" s="147"/>
      <c r="J159" s="148">
        <f>ROUND(I159*H159,2)</f>
        <v>0</v>
      </c>
      <c r="K159" s="149"/>
      <c r="L159" s="32"/>
      <c r="M159" s="150" t="s">
        <v>1</v>
      </c>
      <c r="N159" s="151" t="s">
        <v>41</v>
      </c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AR159" s="154" t="s">
        <v>183</v>
      </c>
      <c r="AT159" s="154" t="s">
        <v>179</v>
      </c>
      <c r="AU159" s="154" t="s">
        <v>83</v>
      </c>
      <c r="AY159" s="17" t="s">
        <v>177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7" t="s">
        <v>118</v>
      </c>
      <c r="BK159" s="155">
        <f>ROUND(I159*H159,2)</f>
        <v>0</v>
      </c>
      <c r="BL159" s="17" t="s">
        <v>183</v>
      </c>
      <c r="BM159" s="154" t="s">
        <v>366</v>
      </c>
    </row>
    <row r="160" spans="2:65" s="1" customFormat="1" ht="24">
      <c r="B160" s="32"/>
      <c r="D160" s="157" t="s">
        <v>227</v>
      </c>
      <c r="F160" s="164" t="s">
        <v>2235</v>
      </c>
      <c r="I160" s="165"/>
      <c r="L160" s="32"/>
      <c r="M160" s="166"/>
      <c r="T160" s="59"/>
      <c r="AT160" s="17" t="s">
        <v>227</v>
      </c>
      <c r="AU160" s="17" t="s">
        <v>83</v>
      </c>
    </row>
    <row r="161" spans="2:65" s="1" customFormat="1" ht="16.5" customHeight="1">
      <c r="B161" s="141"/>
      <c r="C161" s="142" t="s">
        <v>268</v>
      </c>
      <c r="D161" s="142" t="s">
        <v>179</v>
      </c>
      <c r="E161" s="143" t="s">
        <v>2236</v>
      </c>
      <c r="F161" s="144" t="s">
        <v>2237</v>
      </c>
      <c r="G161" s="145" t="s">
        <v>329</v>
      </c>
      <c r="H161" s="146">
        <v>12</v>
      </c>
      <c r="I161" s="147"/>
      <c r="J161" s="148">
        <f>ROUND(I161*H161,2)</f>
        <v>0</v>
      </c>
      <c r="K161" s="149"/>
      <c r="L161" s="32"/>
      <c r="M161" s="150" t="s">
        <v>1</v>
      </c>
      <c r="N161" s="151" t="s">
        <v>41</v>
      </c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AR161" s="154" t="s">
        <v>183</v>
      </c>
      <c r="AT161" s="154" t="s">
        <v>179</v>
      </c>
      <c r="AU161" s="154" t="s">
        <v>83</v>
      </c>
      <c r="AY161" s="17" t="s">
        <v>177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7" t="s">
        <v>118</v>
      </c>
      <c r="BK161" s="155">
        <f>ROUND(I161*H161,2)</f>
        <v>0</v>
      </c>
      <c r="BL161" s="17" t="s">
        <v>183</v>
      </c>
      <c r="BM161" s="154" t="s">
        <v>376</v>
      </c>
    </row>
    <row r="162" spans="2:65" s="1" customFormat="1" ht="24">
      <c r="B162" s="32"/>
      <c r="D162" s="157" t="s">
        <v>227</v>
      </c>
      <c r="F162" s="164" t="s">
        <v>2238</v>
      </c>
      <c r="I162" s="165"/>
      <c r="L162" s="32"/>
      <c r="M162" s="166"/>
      <c r="T162" s="59"/>
      <c r="AT162" s="17" t="s">
        <v>227</v>
      </c>
      <c r="AU162" s="17" t="s">
        <v>83</v>
      </c>
    </row>
    <row r="163" spans="2:65" s="11" customFormat="1" ht="26" customHeight="1">
      <c r="B163" s="130"/>
      <c r="D163" s="131" t="s">
        <v>74</v>
      </c>
      <c r="E163" s="132" t="s">
        <v>1219</v>
      </c>
      <c r="F163" s="132" t="s">
        <v>2074</v>
      </c>
      <c r="I163" s="133"/>
      <c r="J163" s="120">
        <f>BK163</f>
        <v>0</v>
      </c>
      <c r="L163" s="130"/>
      <c r="M163" s="134"/>
      <c r="P163" s="135">
        <f>SUM(P164:P176)</f>
        <v>0</v>
      </c>
      <c r="R163" s="135">
        <f>SUM(R164:R176)</f>
        <v>0</v>
      </c>
      <c r="T163" s="136">
        <f>SUM(T164:T176)</f>
        <v>0</v>
      </c>
      <c r="AR163" s="131" t="s">
        <v>83</v>
      </c>
      <c r="AT163" s="137" t="s">
        <v>74</v>
      </c>
      <c r="AU163" s="137" t="s">
        <v>75</v>
      </c>
      <c r="AY163" s="131" t="s">
        <v>177</v>
      </c>
      <c r="BK163" s="138">
        <f>SUM(BK164:BK176)</f>
        <v>0</v>
      </c>
    </row>
    <row r="164" spans="2:65" s="1" customFormat="1" ht="33" customHeight="1">
      <c r="B164" s="141"/>
      <c r="C164" s="142" t="s">
        <v>273</v>
      </c>
      <c r="D164" s="142" t="s">
        <v>179</v>
      </c>
      <c r="E164" s="143" t="s">
        <v>2239</v>
      </c>
      <c r="F164" s="144" t="s">
        <v>2240</v>
      </c>
      <c r="G164" s="145" t="s">
        <v>329</v>
      </c>
      <c r="H164" s="146">
        <v>1</v>
      </c>
      <c r="I164" s="147"/>
      <c r="J164" s="148">
        <f>ROUND(I164*H164,2)</f>
        <v>0</v>
      </c>
      <c r="K164" s="149"/>
      <c r="L164" s="32"/>
      <c r="M164" s="150" t="s">
        <v>1</v>
      </c>
      <c r="N164" s="151" t="s">
        <v>41</v>
      </c>
      <c r="P164" s="152">
        <f>O164*H164</f>
        <v>0</v>
      </c>
      <c r="Q164" s="152">
        <v>0</v>
      </c>
      <c r="R164" s="152">
        <f>Q164*H164</f>
        <v>0</v>
      </c>
      <c r="S164" s="152">
        <v>0</v>
      </c>
      <c r="T164" s="153">
        <f>S164*H164</f>
        <v>0</v>
      </c>
      <c r="AR164" s="154" t="s">
        <v>183</v>
      </c>
      <c r="AT164" s="154" t="s">
        <v>179</v>
      </c>
      <c r="AU164" s="154" t="s">
        <v>83</v>
      </c>
      <c r="AY164" s="17" t="s">
        <v>177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7" t="s">
        <v>118</v>
      </c>
      <c r="BK164" s="155">
        <f>ROUND(I164*H164,2)</f>
        <v>0</v>
      </c>
      <c r="BL164" s="17" t="s">
        <v>183</v>
      </c>
      <c r="BM164" s="154" t="s">
        <v>390</v>
      </c>
    </row>
    <row r="165" spans="2:65" s="1" customFormat="1" ht="24">
      <c r="B165" s="32"/>
      <c r="D165" s="157" t="s">
        <v>227</v>
      </c>
      <c r="F165" s="164" t="s">
        <v>2241</v>
      </c>
      <c r="I165" s="165"/>
      <c r="L165" s="32"/>
      <c r="M165" s="166"/>
      <c r="T165" s="59"/>
      <c r="AT165" s="17" t="s">
        <v>227</v>
      </c>
      <c r="AU165" s="17" t="s">
        <v>83</v>
      </c>
    </row>
    <row r="166" spans="2:65" s="1" customFormat="1" ht="24.25" customHeight="1">
      <c r="B166" s="141"/>
      <c r="C166" s="142" t="s">
        <v>7</v>
      </c>
      <c r="D166" s="142" t="s">
        <v>179</v>
      </c>
      <c r="E166" s="143" t="s">
        <v>2242</v>
      </c>
      <c r="F166" s="144" t="s">
        <v>2243</v>
      </c>
      <c r="G166" s="145" t="s">
        <v>329</v>
      </c>
      <c r="H166" s="146">
        <v>8</v>
      </c>
      <c r="I166" s="147"/>
      <c r="J166" s="148">
        <f>ROUND(I166*H166,2)</f>
        <v>0</v>
      </c>
      <c r="K166" s="149"/>
      <c r="L166" s="32"/>
      <c r="M166" s="150" t="s">
        <v>1</v>
      </c>
      <c r="N166" s="151" t="s">
        <v>41</v>
      </c>
      <c r="P166" s="152">
        <f>O166*H166</f>
        <v>0</v>
      </c>
      <c r="Q166" s="152">
        <v>0</v>
      </c>
      <c r="R166" s="152">
        <f>Q166*H166</f>
        <v>0</v>
      </c>
      <c r="S166" s="152">
        <v>0</v>
      </c>
      <c r="T166" s="153">
        <f>S166*H166</f>
        <v>0</v>
      </c>
      <c r="AR166" s="154" t="s">
        <v>183</v>
      </c>
      <c r="AT166" s="154" t="s">
        <v>179</v>
      </c>
      <c r="AU166" s="154" t="s">
        <v>83</v>
      </c>
      <c r="AY166" s="17" t="s">
        <v>177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7" t="s">
        <v>118</v>
      </c>
      <c r="BK166" s="155">
        <f>ROUND(I166*H166,2)</f>
        <v>0</v>
      </c>
      <c r="BL166" s="17" t="s">
        <v>183</v>
      </c>
      <c r="BM166" s="154" t="s">
        <v>405</v>
      </c>
    </row>
    <row r="167" spans="2:65" s="1" customFormat="1" ht="24">
      <c r="B167" s="32"/>
      <c r="D167" s="157" t="s">
        <v>227</v>
      </c>
      <c r="F167" s="164" t="s">
        <v>2244</v>
      </c>
      <c r="I167" s="165"/>
      <c r="L167" s="32"/>
      <c r="M167" s="166"/>
      <c r="T167" s="59"/>
      <c r="AT167" s="17" t="s">
        <v>227</v>
      </c>
      <c r="AU167" s="17" t="s">
        <v>83</v>
      </c>
    </row>
    <row r="168" spans="2:65" s="1" customFormat="1" ht="24.25" customHeight="1">
      <c r="B168" s="141"/>
      <c r="C168" s="142" t="s">
        <v>283</v>
      </c>
      <c r="D168" s="142" t="s">
        <v>179</v>
      </c>
      <c r="E168" s="143" t="s">
        <v>2245</v>
      </c>
      <c r="F168" s="144" t="s">
        <v>2246</v>
      </c>
      <c r="G168" s="145" t="s">
        <v>329</v>
      </c>
      <c r="H168" s="146">
        <v>14</v>
      </c>
      <c r="I168" s="147"/>
      <c r="J168" s="148">
        <f>ROUND(I168*H168,2)</f>
        <v>0</v>
      </c>
      <c r="K168" s="149"/>
      <c r="L168" s="32"/>
      <c r="M168" s="150" t="s">
        <v>1</v>
      </c>
      <c r="N168" s="151" t="s">
        <v>41</v>
      </c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AR168" s="154" t="s">
        <v>183</v>
      </c>
      <c r="AT168" s="154" t="s">
        <v>179</v>
      </c>
      <c r="AU168" s="154" t="s">
        <v>83</v>
      </c>
      <c r="AY168" s="17" t="s">
        <v>177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7" t="s">
        <v>118</v>
      </c>
      <c r="BK168" s="155">
        <f>ROUND(I168*H168,2)</f>
        <v>0</v>
      </c>
      <c r="BL168" s="17" t="s">
        <v>183</v>
      </c>
      <c r="BM168" s="154" t="s">
        <v>420</v>
      </c>
    </row>
    <row r="169" spans="2:65" s="1" customFormat="1" ht="24">
      <c r="B169" s="32"/>
      <c r="D169" s="157" t="s">
        <v>227</v>
      </c>
      <c r="F169" s="164" t="s">
        <v>2247</v>
      </c>
      <c r="I169" s="165"/>
      <c r="L169" s="32"/>
      <c r="M169" s="166"/>
      <c r="T169" s="59"/>
      <c r="AT169" s="17" t="s">
        <v>227</v>
      </c>
      <c r="AU169" s="17" t="s">
        <v>83</v>
      </c>
    </row>
    <row r="170" spans="2:65" s="1" customFormat="1" ht="21.75" customHeight="1">
      <c r="B170" s="141"/>
      <c r="C170" s="142" t="s">
        <v>289</v>
      </c>
      <c r="D170" s="142" t="s">
        <v>179</v>
      </c>
      <c r="E170" s="143" t="s">
        <v>2248</v>
      </c>
      <c r="F170" s="144" t="s">
        <v>2249</v>
      </c>
      <c r="G170" s="145" t="s">
        <v>329</v>
      </c>
      <c r="H170" s="146">
        <v>51</v>
      </c>
      <c r="I170" s="147"/>
      <c r="J170" s="148">
        <f>ROUND(I170*H170,2)</f>
        <v>0</v>
      </c>
      <c r="K170" s="149"/>
      <c r="L170" s="32"/>
      <c r="M170" s="150" t="s">
        <v>1</v>
      </c>
      <c r="N170" s="151" t="s">
        <v>41</v>
      </c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AR170" s="154" t="s">
        <v>183</v>
      </c>
      <c r="AT170" s="154" t="s">
        <v>179</v>
      </c>
      <c r="AU170" s="154" t="s">
        <v>83</v>
      </c>
      <c r="AY170" s="17" t="s">
        <v>177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7" t="s">
        <v>118</v>
      </c>
      <c r="BK170" s="155">
        <f>ROUND(I170*H170,2)</f>
        <v>0</v>
      </c>
      <c r="BL170" s="17" t="s">
        <v>183</v>
      </c>
      <c r="BM170" s="154" t="s">
        <v>430</v>
      </c>
    </row>
    <row r="171" spans="2:65" s="1" customFormat="1" ht="24">
      <c r="B171" s="32"/>
      <c r="D171" s="157" t="s">
        <v>227</v>
      </c>
      <c r="F171" s="164" t="s">
        <v>2250</v>
      </c>
      <c r="I171" s="165"/>
      <c r="L171" s="32"/>
      <c r="M171" s="166"/>
      <c r="T171" s="59"/>
      <c r="AT171" s="17" t="s">
        <v>227</v>
      </c>
      <c r="AU171" s="17" t="s">
        <v>83</v>
      </c>
    </row>
    <row r="172" spans="2:65" s="1" customFormat="1" ht="16.5" customHeight="1">
      <c r="B172" s="141"/>
      <c r="C172" s="142" t="s">
        <v>296</v>
      </c>
      <c r="D172" s="142" t="s">
        <v>179</v>
      </c>
      <c r="E172" s="143" t="s">
        <v>2251</v>
      </c>
      <c r="F172" s="144" t="s">
        <v>2083</v>
      </c>
      <c r="G172" s="145" t="s">
        <v>329</v>
      </c>
      <c r="H172" s="146">
        <v>2</v>
      </c>
      <c r="I172" s="147"/>
      <c r="J172" s="148">
        <f>ROUND(I172*H172,2)</f>
        <v>0</v>
      </c>
      <c r="K172" s="149"/>
      <c r="L172" s="32"/>
      <c r="M172" s="150" t="s">
        <v>1</v>
      </c>
      <c r="N172" s="151" t="s">
        <v>41</v>
      </c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AR172" s="154" t="s">
        <v>183</v>
      </c>
      <c r="AT172" s="154" t="s">
        <v>179</v>
      </c>
      <c r="AU172" s="154" t="s">
        <v>83</v>
      </c>
      <c r="AY172" s="17" t="s">
        <v>177</v>
      </c>
      <c r="BE172" s="155">
        <f>IF(N172="základná",J172,0)</f>
        <v>0</v>
      </c>
      <c r="BF172" s="155">
        <f>IF(N172="znížená",J172,0)</f>
        <v>0</v>
      </c>
      <c r="BG172" s="155">
        <f>IF(N172="zákl. prenesená",J172,0)</f>
        <v>0</v>
      </c>
      <c r="BH172" s="155">
        <f>IF(N172="zníž. prenesená",J172,0)</f>
        <v>0</v>
      </c>
      <c r="BI172" s="155">
        <f>IF(N172="nulová",J172,0)</f>
        <v>0</v>
      </c>
      <c r="BJ172" s="17" t="s">
        <v>118</v>
      </c>
      <c r="BK172" s="155">
        <f>ROUND(I172*H172,2)</f>
        <v>0</v>
      </c>
      <c r="BL172" s="17" t="s">
        <v>183</v>
      </c>
      <c r="BM172" s="154" t="s">
        <v>440</v>
      </c>
    </row>
    <row r="173" spans="2:65" s="1" customFormat="1" ht="49" customHeight="1">
      <c r="B173" s="141"/>
      <c r="C173" s="142" t="s">
        <v>302</v>
      </c>
      <c r="D173" s="142" t="s">
        <v>179</v>
      </c>
      <c r="E173" s="143" t="s">
        <v>2252</v>
      </c>
      <c r="F173" s="144" t="s">
        <v>2085</v>
      </c>
      <c r="G173" s="145" t="s">
        <v>329</v>
      </c>
      <c r="H173" s="146">
        <v>11</v>
      </c>
      <c r="I173" s="147"/>
      <c r="J173" s="148">
        <f>ROUND(I173*H173,2)</f>
        <v>0</v>
      </c>
      <c r="K173" s="149"/>
      <c r="L173" s="32"/>
      <c r="M173" s="150" t="s">
        <v>1</v>
      </c>
      <c r="N173" s="151" t="s">
        <v>41</v>
      </c>
      <c r="P173" s="152">
        <f>O173*H173</f>
        <v>0</v>
      </c>
      <c r="Q173" s="152">
        <v>0</v>
      </c>
      <c r="R173" s="152">
        <f>Q173*H173</f>
        <v>0</v>
      </c>
      <c r="S173" s="152">
        <v>0</v>
      </c>
      <c r="T173" s="153">
        <f>S173*H173</f>
        <v>0</v>
      </c>
      <c r="AR173" s="154" t="s">
        <v>183</v>
      </c>
      <c r="AT173" s="154" t="s">
        <v>179</v>
      </c>
      <c r="AU173" s="154" t="s">
        <v>83</v>
      </c>
      <c r="AY173" s="17" t="s">
        <v>177</v>
      </c>
      <c r="BE173" s="155">
        <f>IF(N173="základná",J173,0)</f>
        <v>0</v>
      </c>
      <c r="BF173" s="155">
        <f>IF(N173="znížená",J173,0)</f>
        <v>0</v>
      </c>
      <c r="BG173" s="155">
        <f>IF(N173="zákl. prenesená",J173,0)</f>
        <v>0</v>
      </c>
      <c r="BH173" s="155">
        <f>IF(N173="zníž. prenesená",J173,0)</f>
        <v>0</v>
      </c>
      <c r="BI173" s="155">
        <f>IF(N173="nulová",J173,0)</f>
        <v>0</v>
      </c>
      <c r="BJ173" s="17" t="s">
        <v>118</v>
      </c>
      <c r="BK173" s="155">
        <f>ROUND(I173*H173,2)</f>
        <v>0</v>
      </c>
      <c r="BL173" s="17" t="s">
        <v>183</v>
      </c>
      <c r="BM173" s="154" t="s">
        <v>453</v>
      </c>
    </row>
    <row r="174" spans="2:65" s="1" customFormat="1" ht="24">
      <c r="B174" s="32"/>
      <c r="D174" s="157" t="s">
        <v>227</v>
      </c>
      <c r="F174" s="164" t="s">
        <v>2086</v>
      </c>
      <c r="I174" s="165"/>
      <c r="L174" s="32"/>
      <c r="M174" s="166"/>
      <c r="T174" s="59"/>
      <c r="AT174" s="17" t="s">
        <v>227</v>
      </c>
      <c r="AU174" s="17" t="s">
        <v>83</v>
      </c>
    </row>
    <row r="175" spans="2:65" s="1" customFormat="1" ht="37.75" customHeight="1">
      <c r="B175" s="141"/>
      <c r="C175" s="142" t="s">
        <v>308</v>
      </c>
      <c r="D175" s="142" t="s">
        <v>179</v>
      </c>
      <c r="E175" s="143" t="s">
        <v>2253</v>
      </c>
      <c r="F175" s="144" t="s">
        <v>2254</v>
      </c>
      <c r="G175" s="145" t="s">
        <v>329</v>
      </c>
      <c r="H175" s="146">
        <v>10</v>
      </c>
      <c r="I175" s="147"/>
      <c r="J175" s="148">
        <f>ROUND(I175*H175,2)</f>
        <v>0</v>
      </c>
      <c r="K175" s="149"/>
      <c r="L175" s="32"/>
      <c r="M175" s="150" t="s">
        <v>1</v>
      </c>
      <c r="N175" s="151" t="s">
        <v>41</v>
      </c>
      <c r="P175" s="152">
        <f>O175*H175</f>
        <v>0</v>
      </c>
      <c r="Q175" s="152">
        <v>0</v>
      </c>
      <c r="R175" s="152">
        <f>Q175*H175</f>
        <v>0</v>
      </c>
      <c r="S175" s="152">
        <v>0</v>
      </c>
      <c r="T175" s="153">
        <f>S175*H175</f>
        <v>0</v>
      </c>
      <c r="AR175" s="154" t="s">
        <v>183</v>
      </c>
      <c r="AT175" s="154" t="s">
        <v>179</v>
      </c>
      <c r="AU175" s="154" t="s">
        <v>83</v>
      </c>
      <c r="AY175" s="17" t="s">
        <v>177</v>
      </c>
      <c r="BE175" s="155">
        <f>IF(N175="základná",J175,0)</f>
        <v>0</v>
      </c>
      <c r="BF175" s="155">
        <f>IF(N175="znížená",J175,0)</f>
        <v>0</v>
      </c>
      <c r="BG175" s="155">
        <f>IF(N175="zákl. prenesená",J175,0)</f>
        <v>0</v>
      </c>
      <c r="BH175" s="155">
        <f>IF(N175="zníž. prenesená",J175,0)</f>
        <v>0</v>
      </c>
      <c r="BI175" s="155">
        <f>IF(N175="nulová",J175,0)</f>
        <v>0</v>
      </c>
      <c r="BJ175" s="17" t="s">
        <v>118</v>
      </c>
      <c r="BK175" s="155">
        <f>ROUND(I175*H175,2)</f>
        <v>0</v>
      </c>
      <c r="BL175" s="17" t="s">
        <v>183</v>
      </c>
      <c r="BM175" s="154" t="s">
        <v>465</v>
      </c>
    </row>
    <row r="176" spans="2:65" s="1" customFormat="1" ht="24">
      <c r="B176" s="32"/>
      <c r="D176" s="157" t="s">
        <v>227</v>
      </c>
      <c r="F176" s="164" t="s">
        <v>2255</v>
      </c>
      <c r="I176" s="165"/>
      <c r="L176" s="32"/>
      <c r="M176" s="166"/>
      <c r="T176" s="59"/>
      <c r="AT176" s="17" t="s">
        <v>227</v>
      </c>
      <c r="AU176" s="17" t="s">
        <v>83</v>
      </c>
    </row>
    <row r="177" spans="2:65" s="11" customFormat="1" ht="26" customHeight="1">
      <c r="B177" s="130"/>
      <c r="D177" s="131" t="s">
        <v>74</v>
      </c>
      <c r="E177" s="132" t="s">
        <v>1225</v>
      </c>
      <c r="F177" s="132" t="s">
        <v>2090</v>
      </c>
      <c r="I177" s="133"/>
      <c r="J177" s="120">
        <f>BK177</f>
        <v>0</v>
      </c>
      <c r="L177" s="130"/>
      <c r="M177" s="134"/>
      <c r="P177" s="135">
        <f>SUM(P178:P201)</f>
        <v>0</v>
      </c>
      <c r="R177" s="135">
        <f>SUM(R178:R201)</f>
        <v>0</v>
      </c>
      <c r="T177" s="136">
        <f>SUM(T178:T201)</f>
        <v>0</v>
      </c>
      <c r="AR177" s="131" t="s">
        <v>83</v>
      </c>
      <c r="AT177" s="137" t="s">
        <v>74</v>
      </c>
      <c r="AU177" s="137" t="s">
        <v>75</v>
      </c>
      <c r="AY177" s="131" t="s">
        <v>177</v>
      </c>
      <c r="BK177" s="138">
        <f>SUM(BK178:BK201)</f>
        <v>0</v>
      </c>
    </row>
    <row r="178" spans="2:65" s="1" customFormat="1" ht="16.5" customHeight="1">
      <c r="B178" s="141"/>
      <c r="C178" s="142" t="s">
        <v>318</v>
      </c>
      <c r="D178" s="142" t="s">
        <v>179</v>
      </c>
      <c r="E178" s="143" t="s">
        <v>2256</v>
      </c>
      <c r="F178" s="144" t="s">
        <v>2257</v>
      </c>
      <c r="G178" s="145" t="s">
        <v>1887</v>
      </c>
      <c r="H178" s="146">
        <v>10</v>
      </c>
      <c r="I178" s="147"/>
      <c r="J178" s="148">
        <f>ROUND(I178*H178,2)</f>
        <v>0</v>
      </c>
      <c r="K178" s="149"/>
      <c r="L178" s="32"/>
      <c r="M178" s="150" t="s">
        <v>1</v>
      </c>
      <c r="N178" s="151" t="s">
        <v>41</v>
      </c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AR178" s="154" t="s">
        <v>183</v>
      </c>
      <c r="AT178" s="154" t="s">
        <v>179</v>
      </c>
      <c r="AU178" s="154" t="s">
        <v>83</v>
      </c>
      <c r="AY178" s="17" t="s">
        <v>177</v>
      </c>
      <c r="BE178" s="155">
        <f>IF(N178="základná",J178,0)</f>
        <v>0</v>
      </c>
      <c r="BF178" s="155">
        <f>IF(N178="znížená",J178,0)</f>
        <v>0</v>
      </c>
      <c r="BG178" s="155">
        <f>IF(N178="zákl. prenesená",J178,0)</f>
        <v>0</v>
      </c>
      <c r="BH178" s="155">
        <f>IF(N178="zníž. prenesená",J178,0)</f>
        <v>0</v>
      </c>
      <c r="BI178" s="155">
        <f>IF(N178="nulová",J178,0)</f>
        <v>0</v>
      </c>
      <c r="BJ178" s="17" t="s">
        <v>118</v>
      </c>
      <c r="BK178" s="155">
        <f>ROUND(I178*H178,2)</f>
        <v>0</v>
      </c>
      <c r="BL178" s="17" t="s">
        <v>183</v>
      </c>
      <c r="BM178" s="154" t="s">
        <v>477</v>
      </c>
    </row>
    <row r="179" spans="2:65" s="1" customFormat="1" ht="24">
      <c r="B179" s="32"/>
      <c r="D179" s="157" t="s">
        <v>227</v>
      </c>
      <c r="F179" s="164" t="s">
        <v>2258</v>
      </c>
      <c r="I179" s="165"/>
      <c r="L179" s="32"/>
      <c r="M179" s="166"/>
      <c r="T179" s="59"/>
      <c r="AT179" s="17" t="s">
        <v>227</v>
      </c>
      <c r="AU179" s="17" t="s">
        <v>83</v>
      </c>
    </row>
    <row r="180" spans="2:65" s="1" customFormat="1" ht="16.5" customHeight="1">
      <c r="B180" s="141"/>
      <c r="C180" s="142" t="s">
        <v>326</v>
      </c>
      <c r="D180" s="142" t="s">
        <v>179</v>
      </c>
      <c r="E180" s="143" t="s">
        <v>2259</v>
      </c>
      <c r="F180" s="144" t="s">
        <v>2260</v>
      </c>
      <c r="G180" s="145" t="s">
        <v>1887</v>
      </c>
      <c r="H180" s="146">
        <v>10</v>
      </c>
      <c r="I180" s="147"/>
      <c r="J180" s="148">
        <f>ROUND(I180*H180,2)</f>
        <v>0</v>
      </c>
      <c r="K180" s="149"/>
      <c r="L180" s="32"/>
      <c r="M180" s="150" t="s">
        <v>1</v>
      </c>
      <c r="N180" s="151" t="s">
        <v>41</v>
      </c>
      <c r="P180" s="152">
        <f>O180*H180</f>
        <v>0</v>
      </c>
      <c r="Q180" s="152">
        <v>0</v>
      </c>
      <c r="R180" s="152">
        <f>Q180*H180</f>
        <v>0</v>
      </c>
      <c r="S180" s="152">
        <v>0</v>
      </c>
      <c r="T180" s="153">
        <f>S180*H180</f>
        <v>0</v>
      </c>
      <c r="AR180" s="154" t="s">
        <v>183</v>
      </c>
      <c r="AT180" s="154" t="s">
        <v>179</v>
      </c>
      <c r="AU180" s="154" t="s">
        <v>83</v>
      </c>
      <c r="AY180" s="17" t="s">
        <v>177</v>
      </c>
      <c r="BE180" s="155">
        <f>IF(N180="základná",J180,0)</f>
        <v>0</v>
      </c>
      <c r="BF180" s="155">
        <f>IF(N180="znížená",J180,0)</f>
        <v>0</v>
      </c>
      <c r="BG180" s="155">
        <f>IF(N180="zákl. prenesená",J180,0)</f>
        <v>0</v>
      </c>
      <c r="BH180" s="155">
        <f>IF(N180="zníž. prenesená",J180,0)</f>
        <v>0</v>
      </c>
      <c r="BI180" s="155">
        <f>IF(N180="nulová",J180,0)</f>
        <v>0</v>
      </c>
      <c r="BJ180" s="17" t="s">
        <v>118</v>
      </c>
      <c r="BK180" s="155">
        <f>ROUND(I180*H180,2)</f>
        <v>0</v>
      </c>
      <c r="BL180" s="17" t="s">
        <v>183</v>
      </c>
      <c r="BM180" s="154" t="s">
        <v>489</v>
      </c>
    </row>
    <row r="181" spans="2:65" s="1" customFormat="1" ht="24">
      <c r="B181" s="32"/>
      <c r="D181" s="157" t="s">
        <v>227</v>
      </c>
      <c r="F181" s="164" t="s">
        <v>2261</v>
      </c>
      <c r="I181" s="165"/>
      <c r="L181" s="32"/>
      <c r="M181" s="166"/>
      <c r="T181" s="59"/>
      <c r="AT181" s="17" t="s">
        <v>227</v>
      </c>
      <c r="AU181" s="17" t="s">
        <v>83</v>
      </c>
    </row>
    <row r="182" spans="2:65" s="1" customFormat="1" ht="16.5" customHeight="1">
      <c r="B182" s="141"/>
      <c r="C182" s="142" t="s">
        <v>335</v>
      </c>
      <c r="D182" s="142" t="s">
        <v>179</v>
      </c>
      <c r="E182" s="143" t="s">
        <v>2262</v>
      </c>
      <c r="F182" s="144" t="s">
        <v>2263</v>
      </c>
      <c r="G182" s="145" t="s">
        <v>1887</v>
      </c>
      <c r="H182" s="146">
        <v>10</v>
      </c>
      <c r="I182" s="147"/>
      <c r="J182" s="148">
        <f>ROUND(I182*H182,2)</f>
        <v>0</v>
      </c>
      <c r="K182" s="149"/>
      <c r="L182" s="32"/>
      <c r="M182" s="150" t="s">
        <v>1</v>
      </c>
      <c r="N182" s="151" t="s">
        <v>41</v>
      </c>
      <c r="P182" s="152">
        <f>O182*H182</f>
        <v>0</v>
      </c>
      <c r="Q182" s="152">
        <v>0</v>
      </c>
      <c r="R182" s="152">
        <f>Q182*H182</f>
        <v>0</v>
      </c>
      <c r="S182" s="152">
        <v>0</v>
      </c>
      <c r="T182" s="153">
        <f>S182*H182</f>
        <v>0</v>
      </c>
      <c r="AR182" s="154" t="s">
        <v>183</v>
      </c>
      <c r="AT182" s="154" t="s">
        <v>179</v>
      </c>
      <c r="AU182" s="154" t="s">
        <v>83</v>
      </c>
      <c r="AY182" s="17" t="s">
        <v>177</v>
      </c>
      <c r="BE182" s="155">
        <f>IF(N182="základná",J182,0)</f>
        <v>0</v>
      </c>
      <c r="BF182" s="155">
        <f>IF(N182="znížená",J182,0)</f>
        <v>0</v>
      </c>
      <c r="BG182" s="155">
        <f>IF(N182="zákl. prenesená",J182,0)</f>
        <v>0</v>
      </c>
      <c r="BH182" s="155">
        <f>IF(N182="zníž. prenesená",J182,0)</f>
        <v>0</v>
      </c>
      <c r="BI182" s="155">
        <f>IF(N182="nulová",J182,0)</f>
        <v>0</v>
      </c>
      <c r="BJ182" s="17" t="s">
        <v>118</v>
      </c>
      <c r="BK182" s="155">
        <f>ROUND(I182*H182,2)</f>
        <v>0</v>
      </c>
      <c r="BL182" s="17" t="s">
        <v>183</v>
      </c>
      <c r="BM182" s="154" t="s">
        <v>497</v>
      </c>
    </row>
    <row r="183" spans="2:65" s="1" customFormat="1" ht="24">
      <c r="B183" s="32"/>
      <c r="D183" s="157" t="s">
        <v>227</v>
      </c>
      <c r="F183" s="164" t="s">
        <v>2264</v>
      </c>
      <c r="I183" s="165"/>
      <c r="L183" s="32"/>
      <c r="M183" s="166"/>
      <c r="T183" s="59"/>
      <c r="AT183" s="17" t="s">
        <v>227</v>
      </c>
      <c r="AU183" s="17" t="s">
        <v>83</v>
      </c>
    </row>
    <row r="184" spans="2:65" s="1" customFormat="1" ht="16.5" customHeight="1">
      <c r="B184" s="141"/>
      <c r="C184" s="142" t="s">
        <v>341</v>
      </c>
      <c r="D184" s="142" t="s">
        <v>179</v>
      </c>
      <c r="E184" s="143" t="s">
        <v>2265</v>
      </c>
      <c r="F184" s="144" t="s">
        <v>2266</v>
      </c>
      <c r="G184" s="145" t="s">
        <v>329</v>
      </c>
      <c r="H184" s="146">
        <v>3</v>
      </c>
      <c r="I184" s="147"/>
      <c r="J184" s="148">
        <f>ROUND(I184*H184,2)</f>
        <v>0</v>
      </c>
      <c r="K184" s="149"/>
      <c r="L184" s="32"/>
      <c r="M184" s="150" t="s">
        <v>1</v>
      </c>
      <c r="N184" s="151" t="s">
        <v>41</v>
      </c>
      <c r="P184" s="152">
        <f>O184*H184</f>
        <v>0</v>
      </c>
      <c r="Q184" s="152">
        <v>0</v>
      </c>
      <c r="R184" s="152">
        <f>Q184*H184</f>
        <v>0</v>
      </c>
      <c r="S184" s="152">
        <v>0</v>
      </c>
      <c r="T184" s="153">
        <f>S184*H184</f>
        <v>0</v>
      </c>
      <c r="AR184" s="154" t="s">
        <v>183</v>
      </c>
      <c r="AT184" s="154" t="s">
        <v>179</v>
      </c>
      <c r="AU184" s="154" t="s">
        <v>83</v>
      </c>
      <c r="AY184" s="17" t="s">
        <v>177</v>
      </c>
      <c r="BE184" s="155">
        <f>IF(N184="základná",J184,0)</f>
        <v>0</v>
      </c>
      <c r="BF184" s="155">
        <f>IF(N184="znížená",J184,0)</f>
        <v>0</v>
      </c>
      <c r="BG184" s="155">
        <f>IF(N184="zákl. prenesená",J184,0)</f>
        <v>0</v>
      </c>
      <c r="BH184" s="155">
        <f>IF(N184="zníž. prenesená",J184,0)</f>
        <v>0</v>
      </c>
      <c r="BI184" s="155">
        <f>IF(N184="nulová",J184,0)</f>
        <v>0</v>
      </c>
      <c r="BJ184" s="17" t="s">
        <v>118</v>
      </c>
      <c r="BK184" s="155">
        <f>ROUND(I184*H184,2)</f>
        <v>0</v>
      </c>
      <c r="BL184" s="17" t="s">
        <v>183</v>
      </c>
      <c r="BM184" s="154" t="s">
        <v>508</v>
      </c>
    </row>
    <row r="185" spans="2:65" s="1" customFormat="1" ht="24">
      <c r="B185" s="32"/>
      <c r="D185" s="157" t="s">
        <v>227</v>
      </c>
      <c r="F185" s="164" t="s">
        <v>2267</v>
      </c>
      <c r="I185" s="165"/>
      <c r="L185" s="32"/>
      <c r="M185" s="166"/>
      <c r="T185" s="59"/>
      <c r="AT185" s="17" t="s">
        <v>227</v>
      </c>
      <c r="AU185" s="17" t="s">
        <v>83</v>
      </c>
    </row>
    <row r="186" spans="2:65" s="1" customFormat="1" ht="21.75" customHeight="1">
      <c r="B186" s="141"/>
      <c r="C186" s="142" t="s">
        <v>346</v>
      </c>
      <c r="D186" s="142" t="s">
        <v>179</v>
      </c>
      <c r="E186" s="143" t="s">
        <v>2268</v>
      </c>
      <c r="F186" s="144" t="s">
        <v>2269</v>
      </c>
      <c r="G186" s="145" t="s">
        <v>329</v>
      </c>
      <c r="H186" s="146">
        <v>3</v>
      </c>
      <c r="I186" s="147"/>
      <c r="J186" s="148">
        <f>ROUND(I186*H186,2)</f>
        <v>0</v>
      </c>
      <c r="K186" s="149"/>
      <c r="L186" s="32"/>
      <c r="M186" s="150" t="s">
        <v>1</v>
      </c>
      <c r="N186" s="151" t="s">
        <v>41</v>
      </c>
      <c r="P186" s="152">
        <f>O186*H186</f>
        <v>0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AR186" s="154" t="s">
        <v>183</v>
      </c>
      <c r="AT186" s="154" t="s">
        <v>179</v>
      </c>
      <c r="AU186" s="154" t="s">
        <v>83</v>
      </c>
      <c r="AY186" s="17" t="s">
        <v>177</v>
      </c>
      <c r="BE186" s="155">
        <f>IF(N186="základná",J186,0)</f>
        <v>0</v>
      </c>
      <c r="BF186" s="155">
        <f>IF(N186="znížená",J186,0)</f>
        <v>0</v>
      </c>
      <c r="BG186" s="155">
        <f>IF(N186="zákl. prenesená",J186,0)</f>
        <v>0</v>
      </c>
      <c r="BH186" s="155">
        <f>IF(N186="zníž. prenesená",J186,0)</f>
        <v>0</v>
      </c>
      <c r="BI186" s="155">
        <f>IF(N186="nulová",J186,0)</f>
        <v>0</v>
      </c>
      <c r="BJ186" s="17" t="s">
        <v>118</v>
      </c>
      <c r="BK186" s="155">
        <f>ROUND(I186*H186,2)</f>
        <v>0</v>
      </c>
      <c r="BL186" s="17" t="s">
        <v>183</v>
      </c>
      <c r="BM186" s="154" t="s">
        <v>518</v>
      </c>
    </row>
    <row r="187" spans="2:65" s="1" customFormat="1" ht="24">
      <c r="B187" s="32"/>
      <c r="D187" s="157" t="s">
        <v>227</v>
      </c>
      <c r="F187" s="164" t="s">
        <v>2270</v>
      </c>
      <c r="I187" s="165"/>
      <c r="L187" s="32"/>
      <c r="M187" s="166"/>
      <c r="T187" s="59"/>
      <c r="AT187" s="17" t="s">
        <v>227</v>
      </c>
      <c r="AU187" s="17" t="s">
        <v>83</v>
      </c>
    </row>
    <row r="188" spans="2:65" s="1" customFormat="1" ht="16.5" customHeight="1">
      <c r="B188" s="141"/>
      <c r="C188" s="142" t="s">
        <v>351</v>
      </c>
      <c r="D188" s="142" t="s">
        <v>179</v>
      </c>
      <c r="E188" s="143" t="s">
        <v>2271</v>
      </c>
      <c r="F188" s="144" t="s">
        <v>2272</v>
      </c>
      <c r="G188" s="145" t="s">
        <v>329</v>
      </c>
      <c r="H188" s="146">
        <v>2</v>
      </c>
      <c r="I188" s="147"/>
      <c r="J188" s="148">
        <f>ROUND(I188*H188,2)</f>
        <v>0</v>
      </c>
      <c r="K188" s="149"/>
      <c r="L188" s="32"/>
      <c r="M188" s="150" t="s">
        <v>1</v>
      </c>
      <c r="N188" s="151" t="s">
        <v>41</v>
      </c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AR188" s="154" t="s">
        <v>183</v>
      </c>
      <c r="AT188" s="154" t="s">
        <v>179</v>
      </c>
      <c r="AU188" s="154" t="s">
        <v>83</v>
      </c>
      <c r="AY188" s="17" t="s">
        <v>177</v>
      </c>
      <c r="BE188" s="155">
        <f>IF(N188="základná",J188,0)</f>
        <v>0</v>
      </c>
      <c r="BF188" s="155">
        <f>IF(N188="znížená",J188,0)</f>
        <v>0</v>
      </c>
      <c r="BG188" s="155">
        <f>IF(N188="zákl. prenesená",J188,0)</f>
        <v>0</v>
      </c>
      <c r="BH188" s="155">
        <f>IF(N188="zníž. prenesená",J188,0)</f>
        <v>0</v>
      </c>
      <c r="BI188" s="155">
        <f>IF(N188="nulová",J188,0)</f>
        <v>0</v>
      </c>
      <c r="BJ188" s="17" t="s">
        <v>118</v>
      </c>
      <c r="BK188" s="155">
        <f>ROUND(I188*H188,2)</f>
        <v>0</v>
      </c>
      <c r="BL188" s="17" t="s">
        <v>183</v>
      </c>
      <c r="BM188" s="154" t="s">
        <v>526</v>
      </c>
    </row>
    <row r="189" spans="2:65" s="1" customFormat="1" ht="24">
      <c r="B189" s="32"/>
      <c r="D189" s="157" t="s">
        <v>227</v>
      </c>
      <c r="F189" s="164" t="s">
        <v>2273</v>
      </c>
      <c r="I189" s="165"/>
      <c r="L189" s="32"/>
      <c r="M189" s="166"/>
      <c r="T189" s="59"/>
      <c r="AT189" s="17" t="s">
        <v>227</v>
      </c>
      <c r="AU189" s="17" t="s">
        <v>83</v>
      </c>
    </row>
    <row r="190" spans="2:65" s="1" customFormat="1" ht="21.75" customHeight="1">
      <c r="B190" s="141"/>
      <c r="C190" s="142" t="s">
        <v>355</v>
      </c>
      <c r="D190" s="142" t="s">
        <v>179</v>
      </c>
      <c r="E190" s="143" t="s">
        <v>2274</v>
      </c>
      <c r="F190" s="144" t="s">
        <v>2275</v>
      </c>
      <c r="G190" s="145" t="s">
        <v>329</v>
      </c>
      <c r="H190" s="146">
        <v>1</v>
      </c>
      <c r="I190" s="147"/>
      <c r="J190" s="148">
        <f>ROUND(I190*H190,2)</f>
        <v>0</v>
      </c>
      <c r="K190" s="149"/>
      <c r="L190" s="32"/>
      <c r="M190" s="150" t="s">
        <v>1</v>
      </c>
      <c r="N190" s="151" t="s">
        <v>41</v>
      </c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AR190" s="154" t="s">
        <v>183</v>
      </c>
      <c r="AT190" s="154" t="s">
        <v>179</v>
      </c>
      <c r="AU190" s="154" t="s">
        <v>83</v>
      </c>
      <c r="AY190" s="17" t="s">
        <v>177</v>
      </c>
      <c r="BE190" s="155">
        <f>IF(N190="základná",J190,0)</f>
        <v>0</v>
      </c>
      <c r="BF190" s="155">
        <f>IF(N190="znížená",J190,0)</f>
        <v>0</v>
      </c>
      <c r="BG190" s="155">
        <f>IF(N190="zákl. prenesená",J190,0)</f>
        <v>0</v>
      </c>
      <c r="BH190" s="155">
        <f>IF(N190="zníž. prenesená",J190,0)</f>
        <v>0</v>
      </c>
      <c r="BI190" s="155">
        <f>IF(N190="nulová",J190,0)</f>
        <v>0</v>
      </c>
      <c r="BJ190" s="17" t="s">
        <v>118</v>
      </c>
      <c r="BK190" s="155">
        <f>ROUND(I190*H190,2)</f>
        <v>0</v>
      </c>
      <c r="BL190" s="17" t="s">
        <v>183</v>
      </c>
      <c r="BM190" s="154" t="s">
        <v>543</v>
      </c>
    </row>
    <row r="191" spans="2:65" s="1" customFormat="1" ht="24">
      <c r="B191" s="32"/>
      <c r="D191" s="157" t="s">
        <v>227</v>
      </c>
      <c r="F191" s="164" t="s">
        <v>2276</v>
      </c>
      <c r="I191" s="165"/>
      <c r="L191" s="32"/>
      <c r="M191" s="166"/>
      <c r="T191" s="59"/>
      <c r="AT191" s="17" t="s">
        <v>227</v>
      </c>
      <c r="AU191" s="17" t="s">
        <v>83</v>
      </c>
    </row>
    <row r="192" spans="2:65" s="1" customFormat="1" ht="24.25" customHeight="1">
      <c r="B192" s="141"/>
      <c r="C192" s="142" t="s">
        <v>360</v>
      </c>
      <c r="D192" s="142" t="s">
        <v>179</v>
      </c>
      <c r="E192" s="143" t="s">
        <v>2277</v>
      </c>
      <c r="F192" s="144" t="s">
        <v>2278</v>
      </c>
      <c r="G192" s="145" t="s">
        <v>329</v>
      </c>
      <c r="H192" s="146">
        <v>4</v>
      </c>
      <c r="I192" s="147"/>
      <c r="J192" s="148">
        <f>ROUND(I192*H192,2)</f>
        <v>0</v>
      </c>
      <c r="K192" s="149"/>
      <c r="L192" s="32"/>
      <c r="M192" s="150" t="s">
        <v>1</v>
      </c>
      <c r="N192" s="151" t="s">
        <v>41</v>
      </c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AR192" s="154" t="s">
        <v>183</v>
      </c>
      <c r="AT192" s="154" t="s">
        <v>179</v>
      </c>
      <c r="AU192" s="154" t="s">
        <v>83</v>
      </c>
      <c r="AY192" s="17" t="s">
        <v>177</v>
      </c>
      <c r="BE192" s="155">
        <f>IF(N192="základná",J192,0)</f>
        <v>0</v>
      </c>
      <c r="BF192" s="155">
        <f>IF(N192="znížená",J192,0)</f>
        <v>0</v>
      </c>
      <c r="BG192" s="155">
        <f>IF(N192="zákl. prenesená",J192,0)</f>
        <v>0</v>
      </c>
      <c r="BH192" s="155">
        <f>IF(N192="zníž. prenesená",J192,0)</f>
        <v>0</v>
      </c>
      <c r="BI192" s="155">
        <f>IF(N192="nulová",J192,0)</f>
        <v>0</v>
      </c>
      <c r="BJ192" s="17" t="s">
        <v>118</v>
      </c>
      <c r="BK192" s="155">
        <f>ROUND(I192*H192,2)</f>
        <v>0</v>
      </c>
      <c r="BL192" s="17" t="s">
        <v>183</v>
      </c>
      <c r="BM192" s="154" t="s">
        <v>555</v>
      </c>
    </row>
    <row r="193" spans="2:65" s="1" customFormat="1" ht="24">
      <c r="B193" s="32"/>
      <c r="D193" s="157" t="s">
        <v>227</v>
      </c>
      <c r="F193" s="164" t="s">
        <v>2279</v>
      </c>
      <c r="I193" s="165"/>
      <c r="L193" s="32"/>
      <c r="M193" s="166"/>
      <c r="T193" s="59"/>
      <c r="AT193" s="17" t="s">
        <v>227</v>
      </c>
      <c r="AU193" s="17" t="s">
        <v>83</v>
      </c>
    </row>
    <row r="194" spans="2:65" s="1" customFormat="1" ht="16.5" customHeight="1">
      <c r="B194" s="141"/>
      <c r="C194" s="142" t="s">
        <v>366</v>
      </c>
      <c r="D194" s="142" t="s">
        <v>179</v>
      </c>
      <c r="E194" s="143" t="s">
        <v>2280</v>
      </c>
      <c r="F194" s="144" t="s">
        <v>2281</v>
      </c>
      <c r="G194" s="145" t="s">
        <v>1887</v>
      </c>
      <c r="H194" s="146">
        <v>100</v>
      </c>
      <c r="I194" s="147"/>
      <c r="J194" s="148">
        <f>ROUND(I194*H194,2)</f>
        <v>0</v>
      </c>
      <c r="K194" s="149"/>
      <c r="L194" s="32"/>
      <c r="M194" s="150" t="s">
        <v>1</v>
      </c>
      <c r="N194" s="151" t="s">
        <v>41</v>
      </c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AR194" s="154" t="s">
        <v>183</v>
      </c>
      <c r="AT194" s="154" t="s">
        <v>179</v>
      </c>
      <c r="AU194" s="154" t="s">
        <v>83</v>
      </c>
      <c r="AY194" s="17" t="s">
        <v>177</v>
      </c>
      <c r="BE194" s="155">
        <f>IF(N194="základná",J194,0)</f>
        <v>0</v>
      </c>
      <c r="BF194" s="155">
        <f>IF(N194="znížená",J194,0)</f>
        <v>0</v>
      </c>
      <c r="BG194" s="155">
        <f>IF(N194="zákl. prenesená",J194,0)</f>
        <v>0</v>
      </c>
      <c r="BH194" s="155">
        <f>IF(N194="zníž. prenesená",J194,0)</f>
        <v>0</v>
      </c>
      <c r="BI194" s="155">
        <f>IF(N194="nulová",J194,0)</f>
        <v>0</v>
      </c>
      <c r="BJ194" s="17" t="s">
        <v>118</v>
      </c>
      <c r="BK194" s="155">
        <f>ROUND(I194*H194,2)</f>
        <v>0</v>
      </c>
      <c r="BL194" s="17" t="s">
        <v>183</v>
      </c>
      <c r="BM194" s="154" t="s">
        <v>563</v>
      </c>
    </row>
    <row r="195" spans="2:65" s="1" customFormat="1" ht="24">
      <c r="B195" s="32"/>
      <c r="D195" s="157" t="s">
        <v>227</v>
      </c>
      <c r="F195" s="164" t="s">
        <v>2282</v>
      </c>
      <c r="I195" s="165"/>
      <c r="L195" s="32"/>
      <c r="M195" s="166"/>
      <c r="T195" s="59"/>
      <c r="AT195" s="17" t="s">
        <v>227</v>
      </c>
      <c r="AU195" s="17" t="s">
        <v>83</v>
      </c>
    </row>
    <row r="196" spans="2:65" s="1" customFormat="1" ht="16.5" customHeight="1">
      <c r="B196" s="141"/>
      <c r="C196" s="142" t="s">
        <v>372</v>
      </c>
      <c r="D196" s="142" t="s">
        <v>179</v>
      </c>
      <c r="E196" s="143" t="s">
        <v>2283</v>
      </c>
      <c r="F196" s="144" t="s">
        <v>2284</v>
      </c>
      <c r="G196" s="145" t="s">
        <v>1887</v>
      </c>
      <c r="H196" s="146">
        <v>100</v>
      </c>
      <c r="I196" s="147"/>
      <c r="J196" s="148">
        <f>ROUND(I196*H196,2)</f>
        <v>0</v>
      </c>
      <c r="K196" s="149"/>
      <c r="L196" s="32"/>
      <c r="M196" s="150" t="s">
        <v>1</v>
      </c>
      <c r="N196" s="151" t="s">
        <v>41</v>
      </c>
      <c r="P196" s="152">
        <f>O196*H196</f>
        <v>0</v>
      </c>
      <c r="Q196" s="152">
        <v>0</v>
      </c>
      <c r="R196" s="152">
        <f>Q196*H196</f>
        <v>0</v>
      </c>
      <c r="S196" s="152">
        <v>0</v>
      </c>
      <c r="T196" s="153">
        <f>S196*H196</f>
        <v>0</v>
      </c>
      <c r="AR196" s="154" t="s">
        <v>183</v>
      </c>
      <c r="AT196" s="154" t="s">
        <v>179</v>
      </c>
      <c r="AU196" s="154" t="s">
        <v>83</v>
      </c>
      <c r="AY196" s="17" t="s">
        <v>177</v>
      </c>
      <c r="BE196" s="155">
        <f>IF(N196="základná",J196,0)</f>
        <v>0</v>
      </c>
      <c r="BF196" s="155">
        <f>IF(N196="znížená",J196,0)</f>
        <v>0</v>
      </c>
      <c r="BG196" s="155">
        <f>IF(N196="zákl. prenesená",J196,0)</f>
        <v>0</v>
      </c>
      <c r="BH196" s="155">
        <f>IF(N196="zníž. prenesená",J196,0)</f>
        <v>0</v>
      </c>
      <c r="BI196" s="155">
        <f>IF(N196="nulová",J196,0)</f>
        <v>0</v>
      </c>
      <c r="BJ196" s="17" t="s">
        <v>118</v>
      </c>
      <c r="BK196" s="155">
        <f>ROUND(I196*H196,2)</f>
        <v>0</v>
      </c>
      <c r="BL196" s="17" t="s">
        <v>183</v>
      </c>
      <c r="BM196" s="154" t="s">
        <v>572</v>
      </c>
    </row>
    <row r="197" spans="2:65" s="1" customFormat="1" ht="24">
      <c r="B197" s="32"/>
      <c r="D197" s="157" t="s">
        <v>227</v>
      </c>
      <c r="F197" s="164" t="s">
        <v>2285</v>
      </c>
      <c r="I197" s="165"/>
      <c r="L197" s="32"/>
      <c r="M197" s="166"/>
      <c r="T197" s="59"/>
      <c r="AT197" s="17" t="s">
        <v>227</v>
      </c>
      <c r="AU197" s="17" t="s">
        <v>83</v>
      </c>
    </row>
    <row r="198" spans="2:65" s="1" customFormat="1" ht="21.75" customHeight="1">
      <c r="B198" s="141"/>
      <c r="C198" s="142" t="s">
        <v>376</v>
      </c>
      <c r="D198" s="142" t="s">
        <v>179</v>
      </c>
      <c r="E198" s="143" t="s">
        <v>2286</v>
      </c>
      <c r="F198" s="144" t="s">
        <v>2287</v>
      </c>
      <c r="G198" s="145" t="s">
        <v>1887</v>
      </c>
      <c r="H198" s="146">
        <v>20</v>
      </c>
      <c r="I198" s="147"/>
      <c r="J198" s="148">
        <f>ROUND(I198*H198,2)</f>
        <v>0</v>
      </c>
      <c r="K198" s="149"/>
      <c r="L198" s="32"/>
      <c r="M198" s="150" t="s">
        <v>1</v>
      </c>
      <c r="N198" s="151" t="s">
        <v>41</v>
      </c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AR198" s="154" t="s">
        <v>183</v>
      </c>
      <c r="AT198" s="154" t="s">
        <v>179</v>
      </c>
      <c r="AU198" s="154" t="s">
        <v>83</v>
      </c>
      <c r="AY198" s="17" t="s">
        <v>177</v>
      </c>
      <c r="BE198" s="155">
        <f>IF(N198="základná",J198,0)</f>
        <v>0</v>
      </c>
      <c r="BF198" s="155">
        <f>IF(N198="znížená",J198,0)</f>
        <v>0</v>
      </c>
      <c r="BG198" s="155">
        <f>IF(N198="zákl. prenesená",J198,0)</f>
        <v>0</v>
      </c>
      <c r="BH198" s="155">
        <f>IF(N198="zníž. prenesená",J198,0)</f>
        <v>0</v>
      </c>
      <c r="BI198" s="155">
        <f>IF(N198="nulová",J198,0)</f>
        <v>0</v>
      </c>
      <c r="BJ198" s="17" t="s">
        <v>118</v>
      </c>
      <c r="BK198" s="155">
        <f>ROUND(I198*H198,2)</f>
        <v>0</v>
      </c>
      <c r="BL198" s="17" t="s">
        <v>183</v>
      </c>
      <c r="BM198" s="154" t="s">
        <v>582</v>
      </c>
    </row>
    <row r="199" spans="2:65" s="1" customFormat="1" ht="24">
      <c r="B199" s="32"/>
      <c r="D199" s="157" t="s">
        <v>227</v>
      </c>
      <c r="F199" s="164" t="s">
        <v>2288</v>
      </c>
      <c r="I199" s="165"/>
      <c r="L199" s="32"/>
      <c r="M199" s="166"/>
      <c r="T199" s="59"/>
      <c r="AT199" s="17" t="s">
        <v>227</v>
      </c>
      <c r="AU199" s="17" t="s">
        <v>83</v>
      </c>
    </row>
    <row r="200" spans="2:65" s="1" customFormat="1" ht="16.5" customHeight="1">
      <c r="B200" s="141"/>
      <c r="C200" s="142" t="s">
        <v>381</v>
      </c>
      <c r="D200" s="142" t="s">
        <v>179</v>
      </c>
      <c r="E200" s="143" t="s">
        <v>2289</v>
      </c>
      <c r="F200" s="144" t="s">
        <v>2290</v>
      </c>
      <c r="G200" s="145" t="s">
        <v>1887</v>
      </c>
      <c r="H200" s="146">
        <v>20</v>
      </c>
      <c r="I200" s="147"/>
      <c r="J200" s="148">
        <f>ROUND(I200*H200,2)</f>
        <v>0</v>
      </c>
      <c r="K200" s="149"/>
      <c r="L200" s="32"/>
      <c r="M200" s="150" t="s">
        <v>1</v>
      </c>
      <c r="N200" s="151" t="s">
        <v>41</v>
      </c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AR200" s="154" t="s">
        <v>183</v>
      </c>
      <c r="AT200" s="154" t="s">
        <v>179</v>
      </c>
      <c r="AU200" s="154" t="s">
        <v>83</v>
      </c>
      <c r="AY200" s="17" t="s">
        <v>177</v>
      </c>
      <c r="BE200" s="155">
        <f>IF(N200="základná",J200,0)</f>
        <v>0</v>
      </c>
      <c r="BF200" s="155">
        <f>IF(N200="znížená",J200,0)</f>
        <v>0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7" t="s">
        <v>118</v>
      </c>
      <c r="BK200" s="155">
        <f>ROUND(I200*H200,2)</f>
        <v>0</v>
      </c>
      <c r="BL200" s="17" t="s">
        <v>183</v>
      </c>
      <c r="BM200" s="154" t="s">
        <v>593</v>
      </c>
    </row>
    <row r="201" spans="2:65" s="1" customFormat="1" ht="24">
      <c r="B201" s="32"/>
      <c r="D201" s="157" t="s">
        <v>227</v>
      </c>
      <c r="F201" s="164" t="s">
        <v>2291</v>
      </c>
      <c r="I201" s="165"/>
      <c r="L201" s="32"/>
      <c r="M201" s="166"/>
      <c r="T201" s="59"/>
      <c r="AT201" s="17" t="s">
        <v>227</v>
      </c>
      <c r="AU201" s="17" t="s">
        <v>83</v>
      </c>
    </row>
    <row r="202" spans="2:65" s="11" customFormat="1" ht="26" customHeight="1">
      <c r="B202" s="130"/>
      <c r="D202" s="131" t="s">
        <v>74</v>
      </c>
      <c r="E202" s="132" t="s">
        <v>1232</v>
      </c>
      <c r="F202" s="132" t="s">
        <v>2123</v>
      </c>
      <c r="I202" s="133"/>
      <c r="J202" s="120">
        <f>BK202</f>
        <v>0</v>
      </c>
      <c r="L202" s="130"/>
      <c r="M202" s="134"/>
      <c r="P202" s="135">
        <f>SUM(P203:P226)</f>
        <v>0</v>
      </c>
      <c r="R202" s="135">
        <f>SUM(R203:R226)</f>
        <v>0</v>
      </c>
      <c r="T202" s="136">
        <f>SUM(T203:T226)</f>
        <v>0</v>
      </c>
      <c r="AR202" s="131" t="s">
        <v>83</v>
      </c>
      <c r="AT202" s="137" t="s">
        <v>74</v>
      </c>
      <c r="AU202" s="137" t="s">
        <v>75</v>
      </c>
      <c r="AY202" s="131" t="s">
        <v>177</v>
      </c>
      <c r="BK202" s="138">
        <f>SUM(BK203:BK226)</f>
        <v>0</v>
      </c>
    </row>
    <row r="203" spans="2:65" s="1" customFormat="1" ht="24.25" customHeight="1">
      <c r="B203" s="141"/>
      <c r="C203" s="142" t="s">
        <v>390</v>
      </c>
      <c r="D203" s="142" t="s">
        <v>179</v>
      </c>
      <c r="E203" s="143" t="s">
        <v>2292</v>
      </c>
      <c r="F203" s="144" t="s">
        <v>2127</v>
      </c>
      <c r="G203" s="145" t="s">
        <v>1887</v>
      </c>
      <c r="H203" s="146">
        <v>40</v>
      </c>
      <c r="I203" s="147"/>
      <c r="J203" s="148">
        <f>ROUND(I203*H203,2)</f>
        <v>0</v>
      </c>
      <c r="K203" s="149"/>
      <c r="L203" s="32"/>
      <c r="M203" s="150" t="s">
        <v>1</v>
      </c>
      <c r="N203" s="151" t="s">
        <v>41</v>
      </c>
      <c r="P203" s="152">
        <f>O203*H203</f>
        <v>0</v>
      </c>
      <c r="Q203" s="152">
        <v>0</v>
      </c>
      <c r="R203" s="152">
        <f>Q203*H203</f>
        <v>0</v>
      </c>
      <c r="S203" s="152">
        <v>0</v>
      </c>
      <c r="T203" s="153">
        <f>S203*H203</f>
        <v>0</v>
      </c>
      <c r="AR203" s="154" t="s">
        <v>183</v>
      </c>
      <c r="AT203" s="154" t="s">
        <v>179</v>
      </c>
      <c r="AU203" s="154" t="s">
        <v>83</v>
      </c>
      <c r="AY203" s="17" t="s">
        <v>177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7" t="s">
        <v>118</v>
      </c>
      <c r="BK203" s="155">
        <f>ROUND(I203*H203,2)</f>
        <v>0</v>
      </c>
      <c r="BL203" s="17" t="s">
        <v>183</v>
      </c>
      <c r="BM203" s="154" t="s">
        <v>601</v>
      </c>
    </row>
    <row r="204" spans="2:65" s="1" customFormat="1" ht="24">
      <c r="B204" s="32"/>
      <c r="D204" s="157" t="s">
        <v>227</v>
      </c>
      <c r="F204" s="164" t="s">
        <v>2128</v>
      </c>
      <c r="I204" s="165"/>
      <c r="L204" s="32"/>
      <c r="M204" s="166"/>
      <c r="T204" s="59"/>
      <c r="AT204" s="17" t="s">
        <v>227</v>
      </c>
      <c r="AU204" s="17" t="s">
        <v>83</v>
      </c>
    </row>
    <row r="205" spans="2:65" s="1" customFormat="1" ht="24.25" customHeight="1">
      <c r="B205" s="141"/>
      <c r="C205" s="142" t="s">
        <v>398</v>
      </c>
      <c r="D205" s="142" t="s">
        <v>179</v>
      </c>
      <c r="E205" s="143" t="s">
        <v>2293</v>
      </c>
      <c r="F205" s="144" t="s">
        <v>2127</v>
      </c>
      <c r="G205" s="145" t="s">
        <v>1887</v>
      </c>
      <c r="H205" s="146">
        <v>270</v>
      </c>
      <c r="I205" s="147"/>
      <c r="J205" s="148">
        <f>ROUND(I205*H205,2)</f>
        <v>0</v>
      </c>
      <c r="K205" s="149"/>
      <c r="L205" s="32"/>
      <c r="M205" s="150" t="s">
        <v>1</v>
      </c>
      <c r="N205" s="151" t="s">
        <v>41</v>
      </c>
      <c r="P205" s="152">
        <f>O205*H205</f>
        <v>0</v>
      </c>
      <c r="Q205" s="152">
        <v>0</v>
      </c>
      <c r="R205" s="152">
        <f>Q205*H205</f>
        <v>0</v>
      </c>
      <c r="S205" s="152">
        <v>0</v>
      </c>
      <c r="T205" s="153">
        <f>S205*H205</f>
        <v>0</v>
      </c>
      <c r="AR205" s="154" t="s">
        <v>183</v>
      </c>
      <c r="AT205" s="154" t="s">
        <v>179</v>
      </c>
      <c r="AU205" s="154" t="s">
        <v>83</v>
      </c>
      <c r="AY205" s="17" t="s">
        <v>177</v>
      </c>
      <c r="BE205" s="155">
        <f>IF(N205="základná",J205,0)</f>
        <v>0</v>
      </c>
      <c r="BF205" s="155">
        <f>IF(N205="znížená",J205,0)</f>
        <v>0</v>
      </c>
      <c r="BG205" s="155">
        <f>IF(N205="zákl. prenesená",J205,0)</f>
        <v>0</v>
      </c>
      <c r="BH205" s="155">
        <f>IF(N205="zníž. prenesená",J205,0)</f>
        <v>0</v>
      </c>
      <c r="BI205" s="155">
        <f>IF(N205="nulová",J205,0)</f>
        <v>0</v>
      </c>
      <c r="BJ205" s="17" t="s">
        <v>118</v>
      </c>
      <c r="BK205" s="155">
        <f>ROUND(I205*H205,2)</f>
        <v>0</v>
      </c>
      <c r="BL205" s="17" t="s">
        <v>183</v>
      </c>
      <c r="BM205" s="154" t="s">
        <v>611</v>
      </c>
    </row>
    <row r="206" spans="2:65" s="1" customFormat="1" ht="24">
      <c r="B206" s="32"/>
      <c r="D206" s="157" t="s">
        <v>227</v>
      </c>
      <c r="F206" s="164" t="s">
        <v>2130</v>
      </c>
      <c r="I206" s="165"/>
      <c r="L206" s="32"/>
      <c r="M206" s="166"/>
      <c r="T206" s="59"/>
      <c r="AT206" s="17" t="s">
        <v>227</v>
      </c>
      <c r="AU206" s="17" t="s">
        <v>83</v>
      </c>
    </row>
    <row r="207" spans="2:65" s="1" customFormat="1" ht="24.25" customHeight="1">
      <c r="B207" s="141"/>
      <c r="C207" s="142" t="s">
        <v>405</v>
      </c>
      <c r="D207" s="142" t="s">
        <v>179</v>
      </c>
      <c r="E207" s="143" t="s">
        <v>2294</v>
      </c>
      <c r="F207" s="144" t="s">
        <v>2127</v>
      </c>
      <c r="G207" s="145" t="s">
        <v>1887</v>
      </c>
      <c r="H207" s="146">
        <v>120</v>
      </c>
      <c r="I207" s="147"/>
      <c r="J207" s="148">
        <f>ROUND(I207*H207,2)</f>
        <v>0</v>
      </c>
      <c r="K207" s="149"/>
      <c r="L207" s="32"/>
      <c r="M207" s="150" t="s">
        <v>1</v>
      </c>
      <c r="N207" s="151" t="s">
        <v>41</v>
      </c>
      <c r="P207" s="152">
        <f>O207*H207</f>
        <v>0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AR207" s="154" t="s">
        <v>183</v>
      </c>
      <c r="AT207" s="154" t="s">
        <v>179</v>
      </c>
      <c r="AU207" s="154" t="s">
        <v>83</v>
      </c>
      <c r="AY207" s="17" t="s">
        <v>177</v>
      </c>
      <c r="BE207" s="155">
        <f>IF(N207="základná",J207,0)</f>
        <v>0</v>
      </c>
      <c r="BF207" s="155">
        <f>IF(N207="znížená",J207,0)</f>
        <v>0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17" t="s">
        <v>118</v>
      </c>
      <c r="BK207" s="155">
        <f>ROUND(I207*H207,2)</f>
        <v>0</v>
      </c>
      <c r="BL207" s="17" t="s">
        <v>183</v>
      </c>
      <c r="BM207" s="154" t="s">
        <v>619</v>
      </c>
    </row>
    <row r="208" spans="2:65" s="1" customFormat="1" ht="24">
      <c r="B208" s="32"/>
      <c r="D208" s="157" t="s">
        <v>227</v>
      </c>
      <c r="F208" s="164" t="s">
        <v>2132</v>
      </c>
      <c r="I208" s="165"/>
      <c r="L208" s="32"/>
      <c r="M208" s="166"/>
      <c r="T208" s="59"/>
      <c r="AT208" s="17" t="s">
        <v>227</v>
      </c>
      <c r="AU208" s="17" t="s">
        <v>83</v>
      </c>
    </row>
    <row r="209" spans="2:65" s="1" customFormat="1" ht="24.25" customHeight="1">
      <c r="B209" s="141"/>
      <c r="C209" s="142" t="s">
        <v>414</v>
      </c>
      <c r="D209" s="142" t="s">
        <v>179</v>
      </c>
      <c r="E209" s="143" t="s">
        <v>2295</v>
      </c>
      <c r="F209" s="144" t="s">
        <v>2127</v>
      </c>
      <c r="G209" s="145" t="s">
        <v>1887</v>
      </c>
      <c r="H209" s="146">
        <v>10</v>
      </c>
      <c r="I209" s="147"/>
      <c r="J209" s="148">
        <f>ROUND(I209*H209,2)</f>
        <v>0</v>
      </c>
      <c r="K209" s="149"/>
      <c r="L209" s="32"/>
      <c r="M209" s="150" t="s">
        <v>1</v>
      </c>
      <c r="N209" s="151" t="s">
        <v>41</v>
      </c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AR209" s="154" t="s">
        <v>183</v>
      </c>
      <c r="AT209" s="154" t="s">
        <v>179</v>
      </c>
      <c r="AU209" s="154" t="s">
        <v>83</v>
      </c>
      <c r="AY209" s="17" t="s">
        <v>177</v>
      </c>
      <c r="BE209" s="155">
        <f>IF(N209="základná",J209,0)</f>
        <v>0</v>
      </c>
      <c r="BF209" s="155">
        <f>IF(N209="znížená",J209,0)</f>
        <v>0</v>
      </c>
      <c r="BG209" s="155">
        <f>IF(N209="zákl. prenesená",J209,0)</f>
        <v>0</v>
      </c>
      <c r="BH209" s="155">
        <f>IF(N209="zníž. prenesená",J209,0)</f>
        <v>0</v>
      </c>
      <c r="BI209" s="155">
        <f>IF(N209="nulová",J209,0)</f>
        <v>0</v>
      </c>
      <c r="BJ209" s="17" t="s">
        <v>118</v>
      </c>
      <c r="BK209" s="155">
        <f>ROUND(I209*H209,2)</f>
        <v>0</v>
      </c>
      <c r="BL209" s="17" t="s">
        <v>183</v>
      </c>
      <c r="BM209" s="154" t="s">
        <v>628</v>
      </c>
    </row>
    <row r="210" spans="2:65" s="1" customFormat="1" ht="24">
      <c r="B210" s="32"/>
      <c r="D210" s="157" t="s">
        <v>227</v>
      </c>
      <c r="F210" s="164" t="s">
        <v>2296</v>
      </c>
      <c r="I210" s="165"/>
      <c r="L210" s="32"/>
      <c r="M210" s="166"/>
      <c r="T210" s="59"/>
      <c r="AT210" s="17" t="s">
        <v>227</v>
      </c>
      <c r="AU210" s="17" t="s">
        <v>83</v>
      </c>
    </row>
    <row r="211" spans="2:65" s="1" customFormat="1" ht="24.25" customHeight="1">
      <c r="B211" s="141"/>
      <c r="C211" s="142" t="s">
        <v>420</v>
      </c>
      <c r="D211" s="142" t="s">
        <v>179</v>
      </c>
      <c r="E211" s="143" t="s">
        <v>2297</v>
      </c>
      <c r="F211" s="144" t="s">
        <v>2127</v>
      </c>
      <c r="G211" s="145" t="s">
        <v>1887</v>
      </c>
      <c r="H211" s="146">
        <v>100</v>
      </c>
      <c r="I211" s="147"/>
      <c r="J211" s="148">
        <f>ROUND(I211*H211,2)</f>
        <v>0</v>
      </c>
      <c r="K211" s="149"/>
      <c r="L211" s="32"/>
      <c r="M211" s="150" t="s">
        <v>1</v>
      </c>
      <c r="N211" s="151" t="s">
        <v>41</v>
      </c>
      <c r="P211" s="152">
        <f>O211*H211</f>
        <v>0</v>
      </c>
      <c r="Q211" s="152">
        <v>0</v>
      </c>
      <c r="R211" s="152">
        <f>Q211*H211</f>
        <v>0</v>
      </c>
      <c r="S211" s="152">
        <v>0</v>
      </c>
      <c r="T211" s="153">
        <f>S211*H211</f>
        <v>0</v>
      </c>
      <c r="AR211" s="154" t="s">
        <v>183</v>
      </c>
      <c r="AT211" s="154" t="s">
        <v>179</v>
      </c>
      <c r="AU211" s="154" t="s">
        <v>83</v>
      </c>
      <c r="AY211" s="17" t="s">
        <v>177</v>
      </c>
      <c r="BE211" s="155">
        <f>IF(N211="základná",J211,0)</f>
        <v>0</v>
      </c>
      <c r="BF211" s="155">
        <f>IF(N211="znížená",J211,0)</f>
        <v>0</v>
      </c>
      <c r="BG211" s="155">
        <f>IF(N211="zákl. prenesená",J211,0)</f>
        <v>0</v>
      </c>
      <c r="BH211" s="155">
        <f>IF(N211="zníž. prenesená",J211,0)</f>
        <v>0</v>
      </c>
      <c r="BI211" s="155">
        <f>IF(N211="nulová",J211,0)</f>
        <v>0</v>
      </c>
      <c r="BJ211" s="17" t="s">
        <v>118</v>
      </c>
      <c r="BK211" s="155">
        <f>ROUND(I211*H211,2)</f>
        <v>0</v>
      </c>
      <c r="BL211" s="17" t="s">
        <v>183</v>
      </c>
      <c r="BM211" s="154" t="s">
        <v>639</v>
      </c>
    </row>
    <row r="212" spans="2:65" s="1" customFormat="1" ht="24">
      <c r="B212" s="32"/>
      <c r="D212" s="157" t="s">
        <v>227</v>
      </c>
      <c r="F212" s="164" t="s">
        <v>2134</v>
      </c>
      <c r="I212" s="165"/>
      <c r="L212" s="32"/>
      <c r="M212" s="166"/>
      <c r="T212" s="59"/>
      <c r="AT212" s="17" t="s">
        <v>227</v>
      </c>
      <c r="AU212" s="17" t="s">
        <v>83</v>
      </c>
    </row>
    <row r="213" spans="2:65" s="1" customFormat="1" ht="24.25" customHeight="1">
      <c r="B213" s="141"/>
      <c r="C213" s="142" t="s">
        <v>426</v>
      </c>
      <c r="D213" s="142" t="s">
        <v>179</v>
      </c>
      <c r="E213" s="143" t="s">
        <v>2298</v>
      </c>
      <c r="F213" s="144" t="s">
        <v>2127</v>
      </c>
      <c r="G213" s="145" t="s">
        <v>1887</v>
      </c>
      <c r="H213" s="146">
        <v>10</v>
      </c>
      <c r="I213" s="147"/>
      <c r="J213" s="148">
        <f>ROUND(I213*H213,2)</f>
        <v>0</v>
      </c>
      <c r="K213" s="149"/>
      <c r="L213" s="32"/>
      <c r="M213" s="150" t="s">
        <v>1</v>
      </c>
      <c r="N213" s="151" t="s">
        <v>41</v>
      </c>
      <c r="P213" s="152">
        <f>O213*H213</f>
        <v>0</v>
      </c>
      <c r="Q213" s="152">
        <v>0</v>
      </c>
      <c r="R213" s="152">
        <f>Q213*H213</f>
        <v>0</v>
      </c>
      <c r="S213" s="152">
        <v>0</v>
      </c>
      <c r="T213" s="153">
        <f>S213*H213</f>
        <v>0</v>
      </c>
      <c r="AR213" s="154" t="s">
        <v>183</v>
      </c>
      <c r="AT213" s="154" t="s">
        <v>179</v>
      </c>
      <c r="AU213" s="154" t="s">
        <v>83</v>
      </c>
      <c r="AY213" s="17" t="s">
        <v>177</v>
      </c>
      <c r="BE213" s="155">
        <f>IF(N213="základná",J213,0)</f>
        <v>0</v>
      </c>
      <c r="BF213" s="155">
        <f>IF(N213="znížená",J213,0)</f>
        <v>0</v>
      </c>
      <c r="BG213" s="155">
        <f>IF(N213="zákl. prenesená",J213,0)</f>
        <v>0</v>
      </c>
      <c r="BH213" s="155">
        <f>IF(N213="zníž. prenesená",J213,0)</f>
        <v>0</v>
      </c>
      <c r="BI213" s="155">
        <f>IF(N213="nulová",J213,0)</f>
        <v>0</v>
      </c>
      <c r="BJ213" s="17" t="s">
        <v>118</v>
      </c>
      <c r="BK213" s="155">
        <f>ROUND(I213*H213,2)</f>
        <v>0</v>
      </c>
      <c r="BL213" s="17" t="s">
        <v>183</v>
      </c>
      <c r="BM213" s="154" t="s">
        <v>647</v>
      </c>
    </row>
    <row r="214" spans="2:65" s="1" customFormat="1" ht="24">
      <c r="B214" s="32"/>
      <c r="D214" s="157" t="s">
        <v>227</v>
      </c>
      <c r="F214" s="164" t="s">
        <v>2136</v>
      </c>
      <c r="I214" s="165"/>
      <c r="L214" s="32"/>
      <c r="M214" s="166"/>
      <c r="T214" s="59"/>
      <c r="AT214" s="17" t="s">
        <v>227</v>
      </c>
      <c r="AU214" s="17" t="s">
        <v>83</v>
      </c>
    </row>
    <row r="215" spans="2:65" s="1" customFormat="1" ht="24.25" customHeight="1">
      <c r="B215" s="141"/>
      <c r="C215" s="142" t="s">
        <v>430</v>
      </c>
      <c r="D215" s="142" t="s">
        <v>179</v>
      </c>
      <c r="E215" s="143" t="s">
        <v>2299</v>
      </c>
      <c r="F215" s="144" t="s">
        <v>2127</v>
      </c>
      <c r="G215" s="145" t="s">
        <v>1887</v>
      </c>
      <c r="H215" s="146">
        <v>25</v>
      </c>
      <c r="I215" s="147"/>
      <c r="J215" s="148">
        <f>ROUND(I215*H215,2)</f>
        <v>0</v>
      </c>
      <c r="K215" s="149"/>
      <c r="L215" s="32"/>
      <c r="M215" s="150" t="s">
        <v>1</v>
      </c>
      <c r="N215" s="151" t="s">
        <v>41</v>
      </c>
      <c r="P215" s="152">
        <f>O215*H215</f>
        <v>0</v>
      </c>
      <c r="Q215" s="152">
        <v>0</v>
      </c>
      <c r="R215" s="152">
        <f>Q215*H215</f>
        <v>0</v>
      </c>
      <c r="S215" s="152">
        <v>0</v>
      </c>
      <c r="T215" s="153">
        <f>S215*H215</f>
        <v>0</v>
      </c>
      <c r="AR215" s="154" t="s">
        <v>183</v>
      </c>
      <c r="AT215" s="154" t="s">
        <v>179</v>
      </c>
      <c r="AU215" s="154" t="s">
        <v>83</v>
      </c>
      <c r="AY215" s="17" t="s">
        <v>177</v>
      </c>
      <c r="BE215" s="155">
        <f>IF(N215="základná",J215,0)</f>
        <v>0</v>
      </c>
      <c r="BF215" s="155">
        <f>IF(N215="znížená",J215,0)</f>
        <v>0</v>
      </c>
      <c r="BG215" s="155">
        <f>IF(N215="zákl. prenesená",J215,0)</f>
        <v>0</v>
      </c>
      <c r="BH215" s="155">
        <f>IF(N215="zníž. prenesená",J215,0)</f>
        <v>0</v>
      </c>
      <c r="BI215" s="155">
        <f>IF(N215="nulová",J215,0)</f>
        <v>0</v>
      </c>
      <c r="BJ215" s="17" t="s">
        <v>118</v>
      </c>
      <c r="BK215" s="155">
        <f>ROUND(I215*H215,2)</f>
        <v>0</v>
      </c>
      <c r="BL215" s="17" t="s">
        <v>183</v>
      </c>
      <c r="BM215" s="154" t="s">
        <v>656</v>
      </c>
    </row>
    <row r="216" spans="2:65" s="1" customFormat="1" ht="24">
      <c r="B216" s="32"/>
      <c r="D216" s="157" t="s">
        <v>227</v>
      </c>
      <c r="F216" s="164" t="s">
        <v>2140</v>
      </c>
      <c r="I216" s="165"/>
      <c r="L216" s="32"/>
      <c r="M216" s="166"/>
      <c r="T216" s="59"/>
      <c r="AT216" s="17" t="s">
        <v>227</v>
      </c>
      <c r="AU216" s="17" t="s">
        <v>83</v>
      </c>
    </row>
    <row r="217" spans="2:65" s="1" customFormat="1" ht="16.5" customHeight="1">
      <c r="B217" s="141"/>
      <c r="C217" s="142" t="s">
        <v>436</v>
      </c>
      <c r="D217" s="142" t="s">
        <v>179</v>
      </c>
      <c r="E217" s="143" t="s">
        <v>2300</v>
      </c>
      <c r="F217" s="144" t="s">
        <v>2301</v>
      </c>
      <c r="G217" s="145" t="s">
        <v>1887</v>
      </c>
      <c r="H217" s="146">
        <v>35</v>
      </c>
      <c r="I217" s="147"/>
      <c r="J217" s="148">
        <f>ROUND(I217*H217,2)</f>
        <v>0</v>
      </c>
      <c r="K217" s="149"/>
      <c r="L217" s="32"/>
      <c r="M217" s="150" t="s">
        <v>1</v>
      </c>
      <c r="N217" s="151" t="s">
        <v>41</v>
      </c>
      <c r="P217" s="152">
        <f>O217*H217</f>
        <v>0</v>
      </c>
      <c r="Q217" s="152">
        <v>0</v>
      </c>
      <c r="R217" s="152">
        <f>Q217*H217</f>
        <v>0</v>
      </c>
      <c r="S217" s="152">
        <v>0</v>
      </c>
      <c r="T217" s="153">
        <f>S217*H217</f>
        <v>0</v>
      </c>
      <c r="AR217" s="154" t="s">
        <v>183</v>
      </c>
      <c r="AT217" s="154" t="s">
        <v>179</v>
      </c>
      <c r="AU217" s="154" t="s">
        <v>83</v>
      </c>
      <c r="AY217" s="17" t="s">
        <v>177</v>
      </c>
      <c r="BE217" s="155">
        <f>IF(N217="základná",J217,0)</f>
        <v>0</v>
      </c>
      <c r="BF217" s="155">
        <f>IF(N217="znížená",J217,0)</f>
        <v>0</v>
      </c>
      <c r="BG217" s="155">
        <f>IF(N217="zákl. prenesená",J217,0)</f>
        <v>0</v>
      </c>
      <c r="BH217" s="155">
        <f>IF(N217="zníž. prenesená",J217,0)</f>
        <v>0</v>
      </c>
      <c r="BI217" s="155">
        <f>IF(N217="nulová",J217,0)</f>
        <v>0</v>
      </c>
      <c r="BJ217" s="17" t="s">
        <v>118</v>
      </c>
      <c r="BK217" s="155">
        <f>ROUND(I217*H217,2)</f>
        <v>0</v>
      </c>
      <c r="BL217" s="17" t="s">
        <v>183</v>
      </c>
      <c r="BM217" s="154" t="s">
        <v>667</v>
      </c>
    </row>
    <row r="218" spans="2:65" s="1" customFormat="1" ht="24">
      <c r="B218" s="32"/>
      <c r="D218" s="157" t="s">
        <v>227</v>
      </c>
      <c r="F218" s="164" t="s">
        <v>2302</v>
      </c>
      <c r="I218" s="165"/>
      <c r="L218" s="32"/>
      <c r="M218" s="166"/>
      <c r="T218" s="59"/>
      <c r="AT218" s="17" t="s">
        <v>227</v>
      </c>
      <c r="AU218" s="17" t="s">
        <v>83</v>
      </c>
    </row>
    <row r="219" spans="2:65" s="1" customFormat="1" ht="16.5" customHeight="1">
      <c r="B219" s="141"/>
      <c r="C219" s="142" t="s">
        <v>440</v>
      </c>
      <c r="D219" s="142" t="s">
        <v>179</v>
      </c>
      <c r="E219" s="143" t="s">
        <v>2303</v>
      </c>
      <c r="F219" s="144" t="s">
        <v>2304</v>
      </c>
      <c r="G219" s="145" t="s">
        <v>1887</v>
      </c>
      <c r="H219" s="146">
        <v>120</v>
      </c>
      <c r="I219" s="147"/>
      <c r="J219" s="148">
        <f>ROUND(I219*H219,2)</f>
        <v>0</v>
      </c>
      <c r="K219" s="149"/>
      <c r="L219" s="32"/>
      <c r="M219" s="150" t="s">
        <v>1</v>
      </c>
      <c r="N219" s="151" t="s">
        <v>41</v>
      </c>
      <c r="P219" s="152">
        <f>O219*H219</f>
        <v>0</v>
      </c>
      <c r="Q219" s="152">
        <v>0</v>
      </c>
      <c r="R219" s="152">
        <f>Q219*H219</f>
        <v>0</v>
      </c>
      <c r="S219" s="152">
        <v>0</v>
      </c>
      <c r="T219" s="153">
        <f>S219*H219</f>
        <v>0</v>
      </c>
      <c r="AR219" s="154" t="s">
        <v>183</v>
      </c>
      <c r="AT219" s="154" t="s">
        <v>179</v>
      </c>
      <c r="AU219" s="154" t="s">
        <v>83</v>
      </c>
      <c r="AY219" s="17" t="s">
        <v>177</v>
      </c>
      <c r="BE219" s="155">
        <f>IF(N219="základná",J219,0)</f>
        <v>0</v>
      </c>
      <c r="BF219" s="155">
        <f>IF(N219="znížená",J219,0)</f>
        <v>0</v>
      </c>
      <c r="BG219" s="155">
        <f>IF(N219="zákl. prenesená",J219,0)</f>
        <v>0</v>
      </c>
      <c r="BH219" s="155">
        <f>IF(N219="zníž. prenesená",J219,0)</f>
        <v>0</v>
      </c>
      <c r="BI219" s="155">
        <f>IF(N219="nulová",J219,0)</f>
        <v>0</v>
      </c>
      <c r="BJ219" s="17" t="s">
        <v>118</v>
      </c>
      <c r="BK219" s="155">
        <f>ROUND(I219*H219,2)</f>
        <v>0</v>
      </c>
      <c r="BL219" s="17" t="s">
        <v>183</v>
      </c>
      <c r="BM219" s="154" t="s">
        <v>678</v>
      </c>
    </row>
    <row r="220" spans="2:65" s="1" customFormat="1" ht="24">
      <c r="B220" s="32"/>
      <c r="D220" s="157" t="s">
        <v>227</v>
      </c>
      <c r="F220" s="164" t="s">
        <v>2305</v>
      </c>
      <c r="I220" s="165"/>
      <c r="L220" s="32"/>
      <c r="M220" s="166"/>
      <c r="T220" s="59"/>
      <c r="AT220" s="17" t="s">
        <v>227</v>
      </c>
      <c r="AU220" s="17" t="s">
        <v>83</v>
      </c>
    </row>
    <row r="221" spans="2:65" s="1" customFormat="1" ht="21.75" customHeight="1">
      <c r="B221" s="141"/>
      <c r="C221" s="142" t="s">
        <v>445</v>
      </c>
      <c r="D221" s="142" t="s">
        <v>179</v>
      </c>
      <c r="E221" s="143" t="s">
        <v>2306</v>
      </c>
      <c r="F221" s="144" t="s">
        <v>2307</v>
      </c>
      <c r="G221" s="145" t="s">
        <v>329</v>
      </c>
      <c r="H221" s="146">
        <v>10</v>
      </c>
      <c r="I221" s="147"/>
      <c r="J221" s="148">
        <f>ROUND(I221*H221,2)</f>
        <v>0</v>
      </c>
      <c r="K221" s="149"/>
      <c r="L221" s="32"/>
      <c r="M221" s="150" t="s">
        <v>1</v>
      </c>
      <c r="N221" s="151" t="s">
        <v>41</v>
      </c>
      <c r="P221" s="152">
        <f>O221*H221</f>
        <v>0</v>
      </c>
      <c r="Q221" s="152">
        <v>0</v>
      </c>
      <c r="R221" s="152">
        <f>Q221*H221</f>
        <v>0</v>
      </c>
      <c r="S221" s="152">
        <v>0</v>
      </c>
      <c r="T221" s="153">
        <f>S221*H221</f>
        <v>0</v>
      </c>
      <c r="AR221" s="154" t="s">
        <v>183</v>
      </c>
      <c r="AT221" s="154" t="s">
        <v>179</v>
      </c>
      <c r="AU221" s="154" t="s">
        <v>83</v>
      </c>
      <c r="AY221" s="17" t="s">
        <v>177</v>
      </c>
      <c r="BE221" s="155">
        <f>IF(N221="základná",J221,0)</f>
        <v>0</v>
      </c>
      <c r="BF221" s="155">
        <f>IF(N221="znížená",J221,0)</f>
        <v>0</v>
      </c>
      <c r="BG221" s="155">
        <f>IF(N221="zákl. prenesená",J221,0)</f>
        <v>0</v>
      </c>
      <c r="BH221" s="155">
        <f>IF(N221="zníž. prenesená",J221,0)</f>
        <v>0</v>
      </c>
      <c r="BI221" s="155">
        <f>IF(N221="nulová",J221,0)</f>
        <v>0</v>
      </c>
      <c r="BJ221" s="17" t="s">
        <v>118</v>
      </c>
      <c r="BK221" s="155">
        <f>ROUND(I221*H221,2)</f>
        <v>0</v>
      </c>
      <c r="BL221" s="17" t="s">
        <v>183</v>
      </c>
      <c r="BM221" s="154" t="s">
        <v>688</v>
      </c>
    </row>
    <row r="222" spans="2:65" s="1" customFormat="1" ht="24">
      <c r="B222" s="32"/>
      <c r="D222" s="157" t="s">
        <v>227</v>
      </c>
      <c r="F222" s="164" t="s">
        <v>2308</v>
      </c>
      <c r="I222" s="165"/>
      <c r="L222" s="32"/>
      <c r="M222" s="166"/>
      <c r="T222" s="59"/>
      <c r="AT222" s="17" t="s">
        <v>227</v>
      </c>
      <c r="AU222" s="17" t="s">
        <v>83</v>
      </c>
    </row>
    <row r="223" spans="2:65" s="1" customFormat="1" ht="16.5" customHeight="1">
      <c r="B223" s="141"/>
      <c r="C223" s="142" t="s">
        <v>453</v>
      </c>
      <c r="D223" s="142" t="s">
        <v>179</v>
      </c>
      <c r="E223" s="143" t="s">
        <v>2309</v>
      </c>
      <c r="F223" s="144" t="s">
        <v>2310</v>
      </c>
      <c r="G223" s="145" t="s">
        <v>329</v>
      </c>
      <c r="H223" s="146">
        <v>1</v>
      </c>
      <c r="I223" s="147"/>
      <c r="J223" s="148">
        <f>ROUND(I223*H223,2)</f>
        <v>0</v>
      </c>
      <c r="K223" s="149"/>
      <c r="L223" s="32"/>
      <c r="M223" s="150" t="s">
        <v>1</v>
      </c>
      <c r="N223" s="151" t="s">
        <v>41</v>
      </c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AR223" s="154" t="s">
        <v>183</v>
      </c>
      <c r="AT223" s="154" t="s">
        <v>179</v>
      </c>
      <c r="AU223" s="154" t="s">
        <v>83</v>
      </c>
      <c r="AY223" s="17" t="s">
        <v>177</v>
      </c>
      <c r="BE223" s="155">
        <f>IF(N223="základná",J223,0)</f>
        <v>0</v>
      </c>
      <c r="BF223" s="155">
        <f>IF(N223="znížená",J223,0)</f>
        <v>0</v>
      </c>
      <c r="BG223" s="155">
        <f>IF(N223="zákl. prenesená",J223,0)</f>
        <v>0</v>
      </c>
      <c r="BH223" s="155">
        <f>IF(N223="zníž. prenesená",J223,0)</f>
        <v>0</v>
      </c>
      <c r="BI223" s="155">
        <f>IF(N223="nulová",J223,0)</f>
        <v>0</v>
      </c>
      <c r="BJ223" s="17" t="s">
        <v>118</v>
      </c>
      <c r="BK223" s="155">
        <f>ROUND(I223*H223,2)</f>
        <v>0</v>
      </c>
      <c r="BL223" s="17" t="s">
        <v>183</v>
      </c>
      <c r="BM223" s="154" t="s">
        <v>698</v>
      </c>
    </row>
    <row r="224" spans="2:65" s="1" customFormat="1" ht="24">
      <c r="B224" s="32"/>
      <c r="D224" s="157" t="s">
        <v>227</v>
      </c>
      <c r="F224" s="164" t="s">
        <v>2311</v>
      </c>
      <c r="I224" s="165"/>
      <c r="L224" s="32"/>
      <c r="M224" s="166"/>
      <c r="T224" s="59"/>
      <c r="AT224" s="17" t="s">
        <v>227</v>
      </c>
      <c r="AU224" s="17" t="s">
        <v>83</v>
      </c>
    </row>
    <row r="225" spans="2:65" s="1" customFormat="1" ht="24.25" customHeight="1">
      <c r="B225" s="141"/>
      <c r="C225" s="142" t="s">
        <v>461</v>
      </c>
      <c r="D225" s="142" t="s">
        <v>179</v>
      </c>
      <c r="E225" s="143" t="s">
        <v>2312</v>
      </c>
      <c r="F225" s="144" t="s">
        <v>2144</v>
      </c>
      <c r="G225" s="145" t="s">
        <v>1887</v>
      </c>
      <c r="H225" s="146">
        <v>550</v>
      </c>
      <c r="I225" s="147"/>
      <c r="J225" s="148">
        <f>ROUND(I225*H225,2)</f>
        <v>0</v>
      </c>
      <c r="K225" s="149"/>
      <c r="L225" s="32"/>
      <c r="M225" s="150" t="s">
        <v>1</v>
      </c>
      <c r="N225" s="151" t="s">
        <v>41</v>
      </c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AR225" s="154" t="s">
        <v>183</v>
      </c>
      <c r="AT225" s="154" t="s">
        <v>179</v>
      </c>
      <c r="AU225" s="154" t="s">
        <v>83</v>
      </c>
      <c r="AY225" s="17" t="s">
        <v>177</v>
      </c>
      <c r="BE225" s="155">
        <f>IF(N225="základná",J225,0)</f>
        <v>0</v>
      </c>
      <c r="BF225" s="155">
        <f>IF(N225="znížená",J225,0)</f>
        <v>0</v>
      </c>
      <c r="BG225" s="155">
        <f>IF(N225="zákl. prenesená",J225,0)</f>
        <v>0</v>
      </c>
      <c r="BH225" s="155">
        <f>IF(N225="zníž. prenesená",J225,0)</f>
        <v>0</v>
      </c>
      <c r="BI225" s="155">
        <f>IF(N225="nulová",J225,0)</f>
        <v>0</v>
      </c>
      <c r="BJ225" s="17" t="s">
        <v>118</v>
      </c>
      <c r="BK225" s="155">
        <f>ROUND(I225*H225,2)</f>
        <v>0</v>
      </c>
      <c r="BL225" s="17" t="s">
        <v>183</v>
      </c>
      <c r="BM225" s="154" t="s">
        <v>708</v>
      </c>
    </row>
    <row r="226" spans="2:65" s="1" customFormat="1" ht="24">
      <c r="B226" s="32"/>
      <c r="D226" s="157" t="s">
        <v>227</v>
      </c>
      <c r="F226" s="164" t="s">
        <v>2145</v>
      </c>
      <c r="I226" s="165"/>
      <c r="L226" s="32"/>
      <c r="M226" s="166"/>
      <c r="T226" s="59"/>
      <c r="AT226" s="17" t="s">
        <v>227</v>
      </c>
      <c r="AU226" s="17" t="s">
        <v>83</v>
      </c>
    </row>
    <row r="227" spans="2:65" s="11" customFormat="1" ht="26" customHeight="1">
      <c r="B227" s="130"/>
      <c r="D227" s="131" t="s">
        <v>74</v>
      </c>
      <c r="E227" s="132" t="s">
        <v>1238</v>
      </c>
      <c r="F227" s="132" t="s">
        <v>2313</v>
      </c>
      <c r="I227" s="133"/>
      <c r="J227" s="120">
        <f>BK227</f>
        <v>0</v>
      </c>
      <c r="L227" s="130"/>
      <c r="M227" s="134"/>
      <c r="P227" s="135">
        <f>SUM(P228:P232)</f>
        <v>0</v>
      </c>
      <c r="R227" s="135">
        <f>SUM(R228:R232)</f>
        <v>0</v>
      </c>
      <c r="T227" s="136">
        <f>SUM(T228:T232)</f>
        <v>0</v>
      </c>
      <c r="AR227" s="131" t="s">
        <v>83</v>
      </c>
      <c r="AT227" s="137" t="s">
        <v>74</v>
      </c>
      <c r="AU227" s="137" t="s">
        <v>75</v>
      </c>
      <c r="AY227" s="131" t="s">
        <v>177</v>
      </c>
      <c r="BK227" s="138">
        <f>SUM(BK228:BK232)</f>
        <v>0</v>
      </c>
    </row>
    <row r="228" spans="2:65" s="1" customFormat="1" ht="16.5" customHeight="1">
      <c r="B228" s="141"/>
      <c r="C228" s="142" t="s">
        <v>465</v>
      </c>
      <c r="D228" s="142" t="s">
        <v>179</v>
      </c>
      <c r="E228" s="143" t="s">
        <v>2314</v>
      </c>
      <c r="F228" s="144" t="s">
        <v>2315</v>
      </c>
      <c r="G228" s="145" t="s">
        <v>329</v>
      </c>
      <c r="H228" s="146">
        <v>1000</v>
      </c>
      <c r="I228" s="147"/>
      <c r="J228" s="148">
        <f>ROUND(I228*H228,2)</f>
        <v>0</v>
      </c>
      <c r="K228" s="149"/>
      <c r="L228" s="32"/>
      <c r="M228" s="150" t="s">
        <v>1</v>
      </c>
      <c r="N228" s="151" t="s">
        <v>41</v>
      </c>
      <c r="P228" s="152">
        <f>O228*H228</f>
        <v>0</v>
      </c>
      <c r="Q228" s="152">
        <v>0</v>
      </c>
      <c r="R228" s="152">
        <f>Q228*H228</f>
        <v>0</v>
      </c>
      <c r="S228" s="152">
        <v>0</v>
      </c>
      <c r="T228" s="153">
        <f>S228*H228</f>
        <v>0</v>
      </c>
      <c r="AR228" s="154" t="s">
        <v>183</v>
      </c>
      <c r="AT228" s="154" t="s">
        <v>179</v>
      </c>
      <c r="AU228" s="154" t="s">
        <v>83</v>
      </c>
      <c r="AY228" s="17" t="s">
        <v>177</v>
      </c>
      <c r="BE228" s="155">
        <f>IF(N228="základná",J228,0)</f>
        <v>0</v>
      </c>
      <c r="BF228" s="155">
        <f>IF(N228="znížená",J228,0)</f>
        <v>0</v>
      </c>
      <c r="BG228" s="155">
        <f>IF(N228="zákl. prenesená",J228,0)</f>
        <v>0</v>
      </c>
      <c r="BH228" s="155">
        <f>IF(N228="zníž. prenesená",J228,0)</f>
        <v>0</v>
      </c>
      <c r="BI228" s="155">
        <f>IF(N228="nulová",J228,0)</f>
        <v>0</v>
      </c>
      <c r="BJ228" s="17" t="s">
        <v>118</v>
      </c>
      <c r="BK228" s="155">
        <f>ROUND(I228*H228,2)</f>
        <v>0</v>
      </c>
      <c r="BL228" s="17" t="s">
        <v>183</v>
      </c>
      <c r="BM228" s="154" t="s">
        <v>718</v>
      </c>
    </row>
    <row r="229" spans="2:65" s="1" customFormat="1" ht="24">
      <c r="B229" s="32"/>
      <c r="D229" s="157" t="s">
        <v>227</v>
      </c>
      <c r="F229" s="164" t="s">
        <v>2316</v>
      </c>
      <c r="I229" s="165"/>
      <c r="L229" s="32"/>
      <c r="M229" s="166"/>
      <c r="T229" s="59"/>
      <c r="AT229" s="17" t="s">
        <v>227</v>
      </c>
      <c r="AU229" s="17" t="s">
        <v>83</v>
      </c>
    </row>
    <row r="230" spans="2:65" s="1" customFormat="1" ht="16.5" customHeight="1">
      <c r="B230" s="141"/>
      <c r="C230" s="142" t="s">
        <v>470</v>
      </c>
      <c r="D230" s="142" t="s">
        <v>179</v>
      </c>
      <c r="E230" s="143" t="s">
        <v>2317</v>
      </c>
      <c r="F230" s="144" t="s">
        <v>2318</v>
      </c>
      <c r="G230" s="145" t="s">
        <v>2319</v>
      </c>
      <c r="H230" s="146">
        <v>1</v>
      </c>
      <c r="I230" s="147"/>
      <c r="J230" s="148">
        <f>ROUND(I230*H230,2)</f>
        <v>0</v>
      </c>
      <c r="K230" s="149"/>
      <c r="L230" s="32"/>
      <c r="M230" s="150" t="s">
        <v>1</v>
      </c>
      <c r="N230" s="151" t="s">
        <v>41</v>
      </c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AR230" s="154" t="s">
        <v>183</v>
      </c>
      <c r="AT230" s="154" t="s">
        <v>179</v>
      </c>
      <c r="AU230" s="154" t="s">
        <v>83</v>
      </c>
      <c r="AY230" s="17" t="s">
        <v>177</v>
      </c>
      <c r="BE230" s="155">
        <f>IF(N230="základná",J230,0)</f>
        <v>0</v>
      </c>
      <c r="BF230" s="155">
        <f>IF(N230="znížená",J230,0)</f>
        <v>0</v>
      </c>
      <c r="BG230" s="155">
        <f>IF(N230="zákl. prenesená",J230,0)</f>
        <v>0</v>
      </c>
      <c r="BH230" s="155">
        <f>IF(N230="zníž. prenesená",J230,0)</f>
        <v>0</v>
      </c>
      <c r="BI230" s="155">
        <f>IF(N230="nulová",J230,0)</f>
        <v>0</v>
      </c>
      <c r="BJ230" s="17" t="s">
        <v>118</v>
      </c>
      <c r="BK230" s="155">
        <f>ROUND(I230*H230,2)</f>
        <v>0</v>
      </c>
      <c r="BL230" s="17" t="s">
        <v>183</v>
      </c>
      <c r="BM230" s="154" t="s">
        <v>731</v>
      </c>
    </row>
    <row r="231" spans="2:65" s="1" customFormat="1" ht="16.5" customHeight="1">
      <c r="B231" s="141"/>
      <c r="C231" s="142" t="s">
        <v>477</v>
      </c>
      <c r="D231" s="142" t="s">
        <v>179</v>
      </c>
      <c r="E231" s="143" t="s">
        <v>2320</v>
      </c>
      <c r="F231" s="144" t="s">
        <v>2321</v>
      </c>
      <c r="G231" s="145" t="s">
        <v>792</v>
      </c>
      <c r="H231" s="146">
        <v>10</v>
      </c>
      <c r="I231" s="147"/>
      <c r="J231" s="148">
        <f>ROUND(I231*H231,2)</f>
        <v>0</v>
      </c>
      <c r="K231" s="149"/>
      <c r="L231" s="32"/>
      <c r="M231" s="150" t="s">
        <v>1</v>
      </c>
      <c r="N231" s="151" t="s">
        <v>41</v>
      </c>
      <c r="P231" s="152">
        <f>O231*H231</f>
        <v>0</v>
      </c>
      <c r="Q231" s="152">
        <v>0</v>
      </c>
      <c r="R231" s="152">
        <f>Q231*H231</f>
        <v>0</v>
      </c>
      <c r="S231" s="152">
        <v>0</v>
      </c>
      <c r="T231" s="153">
        <f>S231*H231</f>
        <v>0</v>
      </c>
      <c r="AR231" s="154" t="s">
        <v>183</v>
      </c>
      <c r="AT231" s="154" t="s">
        <v>179</v>
      </c>
      <c r="AU231" s="154" t="s">
        <v>83</v>
      </c>
      <c r="AY231" s="17" t="s">
        <v>177</v>
      </c>
      <c r="BE231" s="155">
        <f>IF(N231="základná",J231,0)</f>
        <v>0</v>
      </c>
      <c r="BF231" s="155">
        <f>IF(N231="znížená",J231,0)</f>
        <v>0</v>
      </c>
      <c r="BG231" s="155">
        <f>IF(N231="zákl. prenesená",J231,0)</f>
        <v>0</v>
      </c>
      <c r="BH231" s="155">
        <f>IF(N231="zníž. prenesená",J231,0)</f>
        <v>0</v>
      </c>
      <c r="BI231" s="155">
        <f>IF(N231="nulová",J231,0)</f>
        <v>0</v>
      </c>
      <c r="BJ231" s="17" t="s">
        <v>118</v>
      </c>
      <c r="BK231" s="155">
        <f>ROUND(I231*H231,2)</f>
        <v>0</v>
      </c>
      <c r="BL231" s="17" t="s">
        <v>183</v>
      </c>
      <c r="BM231" s="154" t="s">
        <v>741</v>
      </c>
    </row>
    <row r="232" spans="2:65" s="1" customFormat="1" ht="24">
      <c r="B232" s="32"/>
      <c r="D232" s="157" t="s">
        <v>227</v>
      </c>
      <c r="F232" s="164" t="s">
        <v>2165</v>
      </c>
      <c r="I232" s="165"/>
      <c r="L232" s="32"/>
      <c r="M232" s="166"/>
      <c r="T232" s="59"/>
      <c r="AT232" s="17" t="s">
        <v>227</v>
      </c>
      <c r="AU232" s="17" t="s">
        <v>83</v>
      </c>
    </row>
    <row r="233" spans="2:65" s="11" customFormat="1" ht="26" customHeight="1">
      <c r="B233" s="130"/>
      <c r="D233" s="131" t="s">
        <v>74</v>
      </c>
      <c r="E233" s="132" t="s">
        <v>1243</v>
      </c>
      <c r="F233" s="132" t="s">
        <v>1954</v>
      </c>
      <c r="I233" s="133"/>
      <c r="J233" s="120">
        <f>BK233</f>
        <v>0</v>
      </c>
      <c r="L233" s="130"/>
      <c r="M233" s="134"/>
      <c r="P233" s="135">
        <f>SUM(P234:P239)</f>
        <v>0</v>
      </c>
      <c r="R233" s="135">
        <f>SUM(R234:R239)</f>
        <v>0</v>
      </c>
      <c r="T233" s="136">
        <f>SUM(T234:T239)</f>
        <v>0</v>
      </c>
      <c r="AR233" s="131" t="s">
        <v>83</v>
      </c>
      <c r="AT233" s="137" t="s">
        <v>74</v>
      </c>
      <c r="AU233" s="137" t="s">
        <v>75</v>
      </c>
      <c r="AY233" s="131" t="s">
        <v>177</v>
      </c>
      <c r="BK233" s="138">
        <f>SUM(BK234:BK239)</f>
        <v>0</v>
      </c>
    </row>
    <row r="234" spans="2:65" s="1" customFormat="1" ht="16.5" customHeight="1">
      <c r="B234" s="141"/>
      <c r="C234" s="142" t="s">
        <v>484</v>
      </c>
      <c r="D234" s="142" t="s">
        <v>179</v>
      </c>
      <c r="E234" s="143" t="s">
        <v>2166</v>
      </c>
      <c r="F234" s="144" t="s">
        <v>2167</v>
      </c>
      <c r="G234" s="145" t="s">
        <v>1887</v>
      </c>
      <c r="H234" s="146">
        <v>220</v>
      </c>
      <c r="I234" s="147"/>
      <c r="J234" s="148">
        <f t="shared" ref="J234:J239" si="0">ROUND(I234*H234,2)</f>
        <v>0</v>
      </c>
      <c r="K234" s="149"/>
      <c r="L234" s="32"/>
      <c r="M234" s="150" t="s">
        <v>1</v>
      </c>
      <c r="N234" s="151" t="s">
        <v>41</v>
      </c>
      <c r="P234" s="152">
        <f t="shared" ref="P234:P239" si="1">O234*H234</f>
        <v>0</v>
      </c>
      <c r="Q234" s="152">
        <v>0</v>
      </c>
      <c r="R234" s="152">
        <f t="shared" ref="R234:R239" si="2">Q234*H234</f>
        <v>0</v>
      </c>
      <c r="S234" s="152">
        <v>0</v>
      </c>
      <c r="T234" s="153">
        <f t="shared" ref="T234:T239" si="3">S234*H234</f>
        <v>0</v>
      </c>
      <c r="AR234" s="154" t="s">
        <v>183</v>
      </c>
      <c r="AT234" s="154" t="s">
        <v>179</v>
      </c>
      <c r="AU234" s="154" t="s">
        <v>83</v>
      </c>
      <c r="AY234" s="17" t="s">
        <v>177</v>
      </c>
      <c r="BE234" s="155">
        <f t="shared" ref="BE234:BE239" si="4">IF(N234="základná",J234,0)</f>
        <v>0</v>
      </c>
      <c r="BF234" s="155">
        <f t="shared" ref="BF234:BF239" si="5">IF(N234="znížená",J234,0)</f>
        <v>0</v>
      </c>
      <c r="BG234" s="155">
        <f t="shared" ref="BG234:BG239" si="6">IF(N234="zákl. prenesená",J234,0)</f>
        <v>0</v>
      </c>
      <c r="BH234" s="155">
        <f t="shared" ref="BH234:BH239" si="7">IF(N234="zníž. prenesená",J234,0)</f>
        <v>0</v>
      </c>
      <c r="BI234" s="155">
        <f t="shared" ref="BI234:BI239" si="8">IF(N234="nulová",J234,0)</f>
        <v>0</v>
      </c>
      <c r="BJ234" s="17" t="s">
        <v>118</v>
      </c>
      <c r="BK234" s="155">
        <f t="shared" ref="BK234:BK239" si="9">ROUND(I234*H234,2)</f>
        <v>0</v>
      </c>
      <c r="BL234" s="17" t="s">
        <v>183</v>
      </c>
      <c r="BM234" s="154" t="s">
        <v>749</v>
      </c>
    </row>
    <row r="235" spans="2:65" s="1" customFormat="1" ht="16.5" customHeight="1">
      <c r="B235" s="141"/>
      <c r="C235" s="142" t="s">
        <v>489</v>
      </c>
      <c r="D235" s="142" t="s">
        <v>179</v>
      </c>
      <c r="E235" s="143" t="s">
        <v>2168</v>
      </c>
      <c r="F235" s="144" t="s">
        <v>2169</v>
      </c>
      <c r="G235" s="145" t="s">
        <v>329</v>
      </c>
      <c r="H235" s="146">
        <v>54</v>
      </c>
      <c r="I235" s="147"/>
      <c r="J235" s="148">
        <f t="shared" si="0"/>
        <v>0</v>
      </c>
      <c r="K235" s="149"/>
      <c r="L235" s="32"/>
      <c r="M235" s="150" t="s">
        <v>1</v>
      </c>
      <c r="N235" s="151" t="s">
        <v>41</v>
      </c>
      <c r="P235" s="152">
        <f t="shared" si="1"/>
        <v>0</v>
      </c>
      <c r="Q235" s="152">
        <v>0</v>
      </c>
      <c r="R235" s="152">
        <f t="shared" si="2"/>
        <v>0</v>
      </c>
      <c r="S235" s="152">
        <v>0</v>
      </c>
      <c r="T235" s="153">
        <f t="shared" si="3"/>
        <v>0</v>
      </c>
      <c r="AR235" s="154" t="s">
        <v>183</v>
      </c>
      <c r="AT235" s="154" t="s">
        <v>179</v>
      </c>
      <c r="AU235" s="154" t="s">
        <v>83</v>
      </c>
      <c r="AY235" s="17" t="s">
        <v>177</v>
      </c>
      <c r="BE235" s="155">
        <f t="shared" si="4"/>
        <v>0</v>
      </c>
      <c r="BF235" s="155">
        <f t="shared" si="5"/>
        <v>0</v>
      </c>
      <c r="BG235" s="155">
        <f t="shared" si="6"/>
        <v>0</v>
      </c>
      <c r="BH235" s="155">
        <f t="shared" si="7"/>
        <v>0</v>
      </c>
      <c r="BI235" s="155">
        <f t="shared" si="8"/>
        <v>0</v>
      </c>
      <c r="BJ235" s="17" t="s">
        <v>118</v>
      </c>
      <c r="BK235" s="155">
        <f t="shared" si="9"/>
        <v>0</v>
      </c>
      <c r="BL235" s="17" t="s">
        <v>183</v>
      </c>
      <c r="BM235" s="154" t="s">
        <v>759</v>
      </c>
    </row>
    <row r="236" spans="2:65" s="1" customFormat="1" ht="16.5" customHeight="1">
      <c r="B236" s="141"/>
      <c r="C236" s="142" t="s">
        <v>493</v>
      </c>
      <c r="D236" s="142" t="s">
        <v>179</v>
      </c>
      <c r="E236" s="143" t="s">
        <v>2170</v>
      </c>
      <c r="F236" s="144" t="s">
        <v>2171</v>
      </c>
      <c r="G236" s="145" t="s">
        <v>329</v>
      </c>
      <c r="H236" s="146">
        <v>1</v>
      </c>
      <c r="I236" s="147"/>
      <c r="J236" s="148">
        <f t="shared" si="0"/>
        <v>0</v>
      </c>
      <c r="K236" s="149"/>
      <c r="L236" s="32"/>
      <c r="M236" s="150" t="s">
        <v>1</v>
      </c>
      <c r="N236" s="151" t="s">
        <v>41</v>
      </c>
      <c r="P236" s="152">
        <f t="shared" si="1"/>
        <v>0</v>
      </c>
      <c r="Q236" s="152">
        <v>0</v>
      </c>
      <c r="R236" s="152">
        <f t="shared" si="2"/>
        <v>0</v>
      </c>
      <c r="S236" s="152">
        <v>0</v>
      </c>
      <c r="T236" s="153">
        <f t="shared" si="3"/>
        <v>0</v>
      </c>
      <c r="AR236" s="154" t="s">
        <v>183</v>
      </c>
      <c r="AT236" s="154" t="s">
        <v>179</v>
      </c>
      <c r="AU236" s="154" t="s">
        <v>83</v>
      </c>
      <c r="AY236" s="17" t="s">
        <v>177</v>
      </c>
      <c r="BE236" s="155">
        <f t="shared" si="4"/>
        <v>0</v>
      </c>
      <c r="BF236" s="155">
        <f t="shared" si="5"/>
        <v>0</v>
      </c>
      <c r="BG236" s="155">
        <f t="shared" si="6"/>
        <v>0</v>
      </c>
      <c r="BH236" s="155">
        <f t="shared" si="7"/>
        <v>0</v>
      </c>
      <c r="BI236" s="155">
        <f t="shared" si="8"/>
        <v>0</v>
      </c>
      <c r="BJ236" s="17" t="s">
        <v>118</v>
      </c>
      <c r="BK236" s="155">
        <f t="shared" si="9"/>
        <v>0</v>
      </c>
      <c r="BL236" s="17" t="s">
        <v>183</v>
      </c>
      <c r="BM236" s="154" t="s">
        <v>768</v>
      </c>
    </row>
    <row r="237" spans="2:65" s="1" customFormat="1" ht="16.5" customHeight="1">
      <c r="B237" s="141"/>
      <c r="C237" s="142" t="s">
        <v>497</v>
      </c>
      <c r="D237" s="142" t="s">
        <v>179</v>
      </c>
      <c r="E237" s="143" t="s">
        <v>2179</v>
      </c>
      <c r="F237" s="144" t="s">
        <v>2180</v>
      </c>
      <c r="G237" s="145" t="s">
        <v>329</v>
      </c>
      <c r="H237" s="146">
        <v>1</v>
      </c>
      <c r="I237" s="147"/>
      <c r="J237" s="148">
        <f t="shared" si="0"/>
        <v>0</v>
      </c>
      <c r="K237" s="149"/>
      <c r="L237" s="32"/>
      <c r="M237" s="150" t="s">
        <v>1</v>
      </c>
      <c r="N237" s="151" t="s">
        <v>41</v>
      </c>
      <c r="P237" s="152">
        <f t="shared" si="1"/>
        <v>0</v>
      </c>
      <c r="Q237" s="152">
        <v>0</v>
      </c>
      <c r="R237" s="152">
        <f t="shared" si="2"/>
        <v>0</v>
      </c>
      <c r="S237" s="152">
        <v>0</v>
      </c>
      <c r="T237" s="153">
        <f t="shared" si="3"/>
        <v>0</v>
      </c>
      <c r="AR237" s="154" t="s">
        <v>183</v>
      </c>
      <c r="AT237" s="154" t="s">
        <v>179</v>
      </c>
      <c r="AU237" s="154" t="s">
        <v>83</v>
      </c>
      <c r="AY237" s="17" t="s">
        <v>177</v>
      </c>
      <c r="BE237" s="155">
        <f t="shared" si="4"/>
        <v>0</v>
      </c>
      <c r="BF237" s="155">
        <f t="shared" si="5"/>
        <v>0</v>
      </c>
      <c r="BG237" s="155">
        <f t="shared" si="6"/>
        <v>0</v>
      </c>
      <c r="BH237" s="155">
        <f t="shared" si="7"/>
        <v>0</v>
      </c>
      <c r="BI237" s="155">
        <f t="shared" si="8"/>
        <v>0</v>
      </c>
      <c r="BJ237" s="17" t="s">
        <v>118</v>
      </c>
      <c r="BK237" s="155">
        <f t="shared" si="9"/>
        <v>0</v>
      </c>
      <c r="BL237" s="17" t="s">
        <v>183</v>
      </c>
      <c r="BM237" s="154" t="s">
        <v>2322</v>
      </c>
    </row>
    <row r="238" spans="2:65" s="1" customFormat="1" ht="16.5" customHeight="1">
      <c r="B238" s="141"/>
      <c r="C238" s="142" t="s">
        <v>503</v>
      </c>
      <c r="D238" s="142" t="s">
        <v>179</v>
      </c>
      <c r="E238" s="143" t="s">
        <v>2182</v>
      </c>
      <c r="F238" s="144" t="s">
        <v>1996</v>
      </c>
      <c r="G238" s="145" t="s">
        <v>329</v>
      </c>
      <c r="H238" s="146">
        <v>1</v>
      </c>
      <c r="I238" s="147"/>
      <c r="J238" s="148">
        <f t="shared" si="0"/>
        <v>0</v>
      </c>
      <c r="K238" s="149"/>
      <c r="L238" s="32"/>
      <c r="M238" s="150" t="s">
        <v>1</v>
      </c>
      <c r="N238" s="151" t="s">
        <v>41</v>
      </c>
      <c r="P238" s="152">
        <f t="shared" si="1"/>
        <v>0</v>
      </c>
      <c r="Q238" s="152">
        <v>0</v>
      </c>
      <c r="R238" s="152">
        <f t="shared" si="2"/>
        <v>0</v>
      </c>
      <c r="S238" s="152">
        <v>0</v>
      </c>
      <c r="T238" s="153">
        <f t="shared" si="3"/>
        <v>0</v>
      </c>
      <c r="AR238" s="154" t="s">
        <v>183</v>
      </c>
      <c r="AT238" s="154" t="s">
        <v>179</v>
      </c>
      <c r="AU238" s="154" t="s">
        <v>83</v>
      </c>
      <c r="AY238" s="17" t="s">
        <v>177</v>
      </c>
      <c r="BE238" s="155">
        <f t="shared" si="4"/>
        <v>0</v>
      </c>
      <c r="BF238" s="155">
        <f t="shared" si="5"/>
        <v>0</v>
      </c>
      <c r="BG238" s="155">
        <f t="shared" si="6"/>
        <v>0</v>
      </c>
      <c r="BH238" s="155">
        <f t="shared" si="7"/>
        <v>0</v>
      </c>
      <c r="BI238" s="155">
        <f t="shared" si="8"/>
        <v>0</v>
      </c>
      <c r="BJ238" s="17" t="s">
        <v>118</v>
      </c>
      <c r="BK238" s="155">
        <f t="shared" si="9"/>
        <v>0</v>
      </c>
      <c r="BL238" s="17" t="s">
        <v>183</v>
      </c>
      <c r="BM238" s="154" t="s">
        <v>2323</v>
      </c>
    </row>
    <row r="239" spans="2:65" s="1" customFormat="1" ht="16.5" customHeight="1">
      <c r="B239" s="141"/>
      <c r="C239" s="142" t="s">
        <v>508</v>
      </c>
      <c r="D239" s="142" t="s">
        <v>179</v>
      </c>
      <c r="E239" s="143" t="s">
        <v>2184</v>
      </c>
      <c r="F239" s="144" t="s">
        <v>2185</v>
      </c>
      <c r="G239" s="145" t="s">
        <v>329</v>
      </c>
      <c r="H239" s="146">
        <v>1</v>
      </c>
      <c r="I239" s="147"/>
      <c r="J239" s="148">
        <f t="shared" si="0"/>
        <v>0</v>
      </c>
      <c r="K239" s="149"/>
      <c r="L239" s="32"/>
      <c r="M239" s="150" t="s">
        <v>1</v>
      </c>
      <c r="N239" s="151" t="s">
        <v>41</v>
      </c>
      <c r="P239" s="152">
        <f t="shared" si="1"/>
        <v>0</v>
      </c>
      <c r="Q239" s="152">
        <v>0</v>
      </c>
      <c r="R239" s="152">
        <f t="shared" si="2"/>
        <v>0</v>
      </c>
      <c r="S239" s="152">
        <v>0</v>
      </c>
      <c r="T239" s="153">
        <f t="shared" si="3"/>
        <v>0</v>
      </c>
      <c r="AR239" s="154" t="s">
        <v>183</v>
      </c>
      <c r="AT239" s="154" t="s">
        <v>179</v>
      </c>
      <c r="AU239" s="154" t="s">
        <v>83</v>
      </c>
      <c r="AY239" s="17" t="s">
        <v>177</v>
      </c>
      <c r="BE239" s="155">
        <f t="shared" si="4"/>
        <v>0</v>
      </c>
      <c r="BF239" s="155">
        <f t="shared" si="5"/>
        <v>0</v>
      </c>
      <c r="BG239" s="155">
        <f t="shared" si="6"/>
        <v>0</v>
      </c>
      <c r="BH239" s="155">
        <f t="shared" si="7"/>
        <v>0</v>
      </c>
      <c r="BI239" s="155">
        <f t="shared" si="8"/>
        <v>0</v>
      </c>
      <c r="BJ239" s="17" t="s">
        <v>118</v>
      </c>
      <c r="BK239" s="155">
        <f t="shared" si="9"/>
        <v>0</v>
      </c>
      <c r="BL239" s="17" t="s">
        <v>183</v>
      </c>
      <c r="BM239" s="154" t="s">
        <v>2324</v>
      </c>
    </row>
    <row r="240" spans="2:65" s="1" customFormat="1" ht="50" customHeight="1">
      <c r="B240" s="32"/>
      <c r="E240" s="132" t="s">
        <v>1274</v>
      </c>
      <c r="F240" s="132" t="s">
        <v>1275</v>
      </c>
      <c r="J240" s="120">
        <f t="shared" ref="J240:J245" si="10">BK240</f>
        <v>0</v>
      </c>
      <c r="L240" s="32"/>
      <c r="M240" s="166"/>
      <c r="T240" s="59"/>
      <c r="AT240" s="17" t="s">
        <v>74</v>
      </c>
      <c r="AU240" s="17" t="s">
        <v>75</v>
      </c>
      <c r="AY240" s="17" t="s">
        <v>1276</v>
      </c>
      <c r="BK240" s="155">
        <f>SUM(BK241:BK245)</f>
        <v>0</v>
      </c>
    </row>
    <row r="241" spans="2:63" s="1" customFormat="1" ht="16.25" customHeight="1">
      <c r="B241" s="32"/>
      <c r="C241" s="198" t="s">
        <v>1</v>
      </c>
      <c r="D241" s="198" t="s">
        <v>179</v>
      </c>
      <c r="E241" s="199" t="s">
        <v>1</v>
      </c>
      <c r="F241" s="200" t="s">
        <v>1</v>
      </c>
      <c r="G241" s="201" t="s">
        <v>1</v>
      </c>
      <c r="H241" s="202"/>
      <c r="I241" s="202"/>
      <c r="J241" s="203">
        <f t="shared" si="10"/>
        <v>0</v>
      </c>
      <c r="K241" s="204"/>
      <c r="L241" s="32"/>
      <c r="M241" s="205" t="s">
        <v>1</v>
      </c>
      <c r="N241" s="206" t="s">
        <v>41</v>
      </c>
      <c r="T241" s="59"/>
      <c r="AT241" s="17" t="s">
        <v>1276</v>
      </c>
      <c r="AU241" s="17" t="s">
        <v>83</v>
      </c>
      <c r="AY241" s="17" t="s">
        <v>1276</v>
      </c>
      <c r="BE241" s="155">
        <f>IF(N241="základná",J241,0)</f>
        <v>0</v>
      </c>
      <c r="BF241" s="155">
        <f>IF(N241="znížená",J241,0)</f>
        <v>0</v>
      </c>
      <c r="BG241" s="155">
        <f>IF(N241="zákl. prenesená",J241,0)</f>
        <v>0</v>
      </c>
      <c r="BH241" s="155">
        <f>IF(N241="zníž. prenesená",J241,0)</f>
        <v>0</v>
      </c>
      <c r="BI241" s="155">
        <f>IF(N241="nulová",J241,0)</f>
        <v>0</v>
      </c>
      <c r="BJ241" s="17" t="s">
        <v>118</v>
      </c>
      <c r="BK241" s="155">
        <f>I241*H241</f>
        <v>0</v>
      </c>
    </row>
    <row r="242" spans="2:63" s="1" customFormat="1" ht="16.25" customHeight="1">
      <c r="B242" s="32"/>
      <c r="C242" s="198" t="s">
        <v>1</v>
      </c>
      <c r="D242" s="198" t="s">
        <v>179</v>
      </c>
      <c r="E242" s="199" t="s">
        <v>1</v>
      </c>
      <c r="F242" s="200" t="s">
        <v>1</v>
      </c>
      <c r="G242" s="201" t="s">
        <v>1</v>
      </c>
      <c r="H242" s="202"/>
      <c r="I242" s="202"/>
      <c r="J242" s="203">
        <f t="shared" si="10"/>
        <v>0</v>
      </c>
      <c r="K242" s="204"/>
      <c r="L242" s="32"/>
      <c r="M242" s="205" t="s">
        <v>1</v>
      </c>
      <c r="N242" s="206" t="s">
        <v>41</v>
      </c>
      <c r="T242" s="59"/>
      <c r="AT242" s="17" t="s">
        <v>1276</v>
      </c>
      <c r="AU242" s="17" t="s">
        <v>83</v>
      </c>
      <c r="AY242" s="17" t="s">
        <v>1276</v>
      </c>
      <c r="BE242" s="155">
        <f>IF(N242="základná",J242,0)</f>
        <v>0</v>
      </c>
      <c r="BF242" s="155">
        <f>IF(N242="znížená",J242,0)</f>
        <v>0</v>
      </c>
      <c r="BG242" s="155">
        <f>IF(N242="zákl. prenesená",J242,0)</f>
        <v>0</v>
      </c>
      <c r="BH242" s="155">
        <f>IF(N242="zníž. prenesená",J242,0)</f>
        <v>0</v>
      </c>
      <c r="BI242" s="155">
        <f>IF(N242="nulová",J242,0)</f>
        <v>0</v>
      </c>
      <c r="BJ242" s="17" t="s">
        <v>118</v>
      </c>
      <c r="BK242" s="155">
        <f>I242*H242</f>
        <v>0</v>
      </c>
    </row>
    <row r="243" spans="2:63" s="1" customFormat="1" ht="16.25" customHeight="1">
      <c r="B243" s="32"/>
      <c r="C243" s="198" t="s">
        <v>1</v>
      </c>
      <c r="D243" s="198" t="s">
        <v>179</v>
      </c>
      <c r="E243" s="199" t="s">
        <v>1</v>
      </c>
      <c r="F243" s="200" t="s">
        <v>1</v>
      </c>
      <c r="G243" s="201" t="s">
        <v>1</v>
      </c>
      <c r="H243" s="202"/>
      <c r="I243" s="202"/>
      <c r="J243" s="203">
        <f t="shared" si="10"/>
        <v>0</v>
      </c>
      <c r="K243" s="204"/>
      <c r="L243" s="32"/>
      <c r="M243" s="205" t="s">
        <v>1</v>
      </c>
      <c r="N243" s="206" t="s">
        <v>41</v>
      </c>
      <c r="T243" s="59"/>
      <c r="AT243" s="17" t="s">
        <v>1276</v>
      </c>
      <c r="AU243" s="17" t="s">
        <v>83</v>
      </c>
      <c r="AY243" s="17" t="s">
        <v>1276</v>
      </c>
      <c r="BE243" s="155">
        <f>IF(N243="základná",J243,0)</f>
        <v>0</v>
      </c>
      <c r="BF243" s="155">
        <f>IF(N243="znížená",J243,0)</f>
        <v>0</v>
      </c>
      <c r="BG243" s="155">
        <f>IF(N243="zákl. prenesená",J243,0)</f>
        <v>0</v>
      </c>
      <c r="BH243" s="155">
        <f>IF(N243="zníž. prenesená",J243,0)</f>
        <v>0</v>
      </c>
      <c r="BI243" s="155">
        <f>IF(N243="nulová",J243,0)</f>
        <v>0</v>
      </c>
      <c r="BJ243" s="17" t="s">
        <v>118</v>
      </c>
      <c r="BK243" s="155">
        <f>I243*H243</f>
        <v>0</v>
      </c>
    </row>
    <row r="244" spans="2:63" s="1" customFormat="1" ht="16.25" customHeight="1">
      <c r="B244" s="32"/>
      <c r="C244" s="198" t="s">
        <v>1</v>
      </c>
      <c r="D244" s="198" t="s">
        <v>179</v>
      </c>
      <c r="E244" s="199" t="s">
        <v>1</v>
      </c>
      <c r="F244" s="200" t="s">
        <v>1</v>
      </c>
      <c r="G244" s="201" t="s">
        <v>1</v>
      </c>
      <c r="H244" s="202"/>
      <c r="I244" s="202"/>
      <c r="J244" s="203">
        <f t="shared" si="10"/>
        <v>0</v>
      </c>
      <c r="K244" s="204"/>
      <c r="L244" s="32"/>
      <c r="M244" s="205" t="s">
        <v>1</v>
      </c>
      <c r="N244" s="206" t="s">
        <v>41</v>
      </c>
      <c r="T244" s="59"/>
      <c r="AT244" s="17" t="s">
        <v>1276</v>
      </c>
      <c r="AU244" s="17" t="s">
        <v>83</v>
      </c>
      <c r="AY244" s="17" t="s">
        <v>1276</v>
      </c>
      <c r="BE244" s="155">
        <f>IF(N244="základná",J244,0)</f>
        <v>0</v>
      </c>
      <c r="BF244" s="155">
        <f>IF(N244="znížená",J244,0)</f>
        <v>0</v>
      </c>
      <c r="BG244" s="155">
        <f>IF(N244="zákl. prenesená",J244,0)</f>
        <v>0</v>
      </c>
      <c r="BH244" s="155">
        <f>IF(N244="zníž. prenesená",J244,0)</f>
        <v>0</v>
      </c>
      <c r="BI244" s="155">
        <f>IF(N244="nulová",J244,0)</f>
        <v>0</v>
      </c>
      <c r="BJ244" s="17" t="s">
        <v>118</v>
      </c>
      <c r="BK244" s="155">
        <f>I244*H244</f>
        <v>0</v>
      </c>
    </row>
    <row r="245" spans="2:63" s="1" customFormat="1" ht="16.25" customHeight="1">
      <c r="B245" s="32"/>
      <c r="C245" s="198" t="s">
        <v>1</v>
      </c>
      <c r="D245" s="198" t="s">
        <v>179</v>
      </c>
      <c r="E245" s="199" t="s">
        <v>1</v>
      </c>
      <c r="F245" s="200" t="s">
        <v>1</v>
      </c>
      <c r="G245" s="201" t="s">
        <v>1</v>
      </c>
      <c r="H245" s="202"/>
      <c r="I245" s="202"/>
      <c r="J245" s="203">
        <f t="shared" si="10"/>
        <v>0</v>
      </c>
      <c r="K245" s="204"/>
      <c r="L245" s="32"/>
      <c r="M245" s="205" t="s">
        <v>1</v>
      </c>
      <c r="N245" s="206" t="s">
        <v>41</v>
      </c>
      <c r="O245" s="207"/>
      <c r="P245" s="207"/>
      <c r="Q245" s="207"/>
      <c r="R245" s="207"/>
      <c r="S245" s="207"/>
      <c r="T245" s="208"/>
      <c r="AT245" s="17" t="s">
        <v>1276</v>
      </c>
      <c r="AU245" s="17" t="s">
        <v>83</v>
      </c>
      <c r="AY245" s="17" t="s">
        <v>1276</v>
      </c>
      <c r="BE245" s="155">
        <f>IF(N245="základná",J245,0)</f>
        <v>0</v>
      </c>
      <c r="BF245" s="155">
        <f>IF(N245="znížená",J245,0)</f>
        <v>0</v>
      </c>
      <c r="BG245" s="155">
        <f>IF(N245="zákl. prenesená",J245,0)</f>
        <v>0</v>
      </c>
      <c r="BH245" s="155">
        <f>IF(N245="zníž. prenesená",J245,0)</f>
        <v>0</v>
      </c>
      <c r="BI245" s="155">
        <f>IF(N245="nulová",J245,0)</f>
        <v>0</v>
      </c>
      <c r="BJ245" s="17" t="s">
        <v>118</v>
      </c>
      <c r="BK245" s="155">
        <f>I245*H245</f>
        <v>0</v>
      </c>
    </row>
    <row r="246" spans="2:63" s="1" customFormat="1" ht="7" customHeight="1">
      <c r="B246" s="47"/>
      <c r="C246" s="48"/>
      <c r="D246" s="48"/>
      <c r="E246" s="48"/>
      <c r="F246" s="48"/>
      <c r="G246" s="48"/>
      <c r="H246" s="48"/>
      <c r="I246" s="48"/>
      <c r="J246" s="48"/>
      <c r="K246" s="48"/>
      <c r="L246" s="32"/>
    </row>
  </sheetData>
  <autoFilter ref="C123:K245" xr:uid="{00000000-0009-0000-0000-000008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41:D246" xr:uid="{00000000-0002-0000-0800-000000000000}">
      <formula1>"K, M"</formula1>
    </dataValidation>
    <dataValidation type="list" allowBlank="1" showInputMessage="1" showErrorMessage="1" error="Povolené sú hodnoty základná, znížená, nulová." sqref="N241:N246" xr:uid="{00000000-0002-0000-08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26</vt:i4>
      </vt:variant>
    </vt:vector>
  </HeadingPairs>
  <TitlesOfParts>
    <vt:vector size="39" baseType="lpstr">
      <vt:lpstr>Rekapitulácia stavby</vt:lpstr>
      <vt:lpstr>01 - Architektúra</vt:lpstr>
      <vt:lpstr>02 - Zdravotechnika</vt:lpstr>
      <vt:lpstr>03 - Plynoinštalácia</vt:lpstr>
      <vt:lpstr>04 - Vykurovanie</vt:lpstr>
      <vt:lpstr>05 - Vzduchotechnika</vt:lpstr>
      <vt:lpstr>06 - Prípojka NN</vt:lpstr>
      <vt:lpstr>07 - Elektro - inštalácie...</vt:lpstr>
      <vt:lpstr>08 - Elektro - inštalácie...</vt:lpstr>
      <vt:lpstr>09 - Elektro - rozvádzače...</vt:lpstr>
      <vt:lpstr>10 - Elektro - rozvádzače...</vt:lpstr>
      <vt:lpstr>11 - Elektro - bleskozvod</vt:lpstr>
      <vt:lpstr>Zoznam figúr</vt:lpstr>
      <vt:lpstr>'01 - Architektúra'!Názvy_tlače</vt:lpstr>
      <vt:lpstr>'02 - Zdravotechnika'!Názvy_tlače</vt:lpstr>
      <vt:lpstr>'03 - Plynoinštalácia'!Názvy_tlače</vt:lpstr>
      <vt:lpstr>'04 - Vykurovanie'!Názvy_tlače</vt:lpstr>
      <vt:lpstr>'05 - Vzduchotechnika'!Názvy_tlače</vt:lpstr>
      <vt:lpstr>'06 - Prípojka NN'!Názvy_tlače</vt:lpstr>
      <vt:lpstr>'07 - Elektro - inštalácie...'!Názvy_tlače</vt:lpstr>
      <vt:lpstr>'08 - Elektro - inštalácie...'!Názvy_tlače</vt:lpstr>
      <vt:lpstr>'09 - Elektro - rozvádzače...'!Názvy_tlače</vt:lpstr>
      <vt:lpstr>'10 - Elektro - rozvádzače...'!Názvy_tlače</vt:lpstr>
      <vt:lpstr>'11 - Elektro - bleskozvod'!Názvy_tlače</vt:lpstr>
      <vt:lpstr>'Rekapitulácia stavby'!Názvy_tlače</vt:lpstr>
      <vt:lpstr>'Zoznam figúr'!Názvy_tlače</vt:lpstr>
      <vt:lpstr>'01 - Architektúra'!Oblasť_tlače</vt:lpstr>
      <vt:lpstr>'02 - Zdravotechnika'!Oblasť_tlače</vt:lpstr>
      <vt:lpstr>'03 - Plynoinštalácia'!Oblasť_tlače</vt:lpstr>
      <vt:lpstr>'04 - Vykurovanie'!Oblasť_tlače</vt:lpstr>
      <vt:lpstr>'05 - Vzduchotechnika'!Oblasť_tlače</vt:lpstr>
      <vt:lpstr>'06 - Prípojka NN'!Oblasť_tlače</vt:lpstr>
      <vt:lpstr>'07 - Elektro - inštalácie...'!Oblasť_tlače</vt:lpstr>
      <vt:lpstr>'08 - Elektro - inštalácie...'!Oblasť_tlače</vt:lpstr>
      <vt:lpstr>'09 - Elektro - rozvádzače...'!Oblasť_tlače</vt:lpstr>
      <vt:lpstr>'10 - Elektro - rozvádzače...'!Oblasť_tlače</vt:lpstr>
      <vt:lpstr>'11 - Elektro - bleskozvod'!Oblasť_tlače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Zarnovicky</dc:creator>
  <cp:lastModifiedBy>Microsoft Office User</cp:lastModifiedBy>
  <dcterms:created xsi:type="dcterms:W3CDTF">2023-02-02T09:39:48Z</dcterms:created>
  <dcterms:modified xsi:type="dcterms:W3CDTF">2023-02-07T18:18:07Z</dcterms:modified>
</cp:coreProperties>
</file>